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\сетевая\1 этаж\Экономисты 18 к\ПТО\"/>
    </mc:Choice>
  </mc:AlternateContent>
  <bookViews>
    <workbookView xWindow="0" yWindow="0" windowWidth="17235" windowHeight="11220" activeTab="1"/>
  </bookViews>
  <sheets>
    <sheet name="2" sheetId="2" r:id="rId1"/>
    <sheet name="3" sheetId="3" r:id="rId2"/>
    <sheet name="4" sheetId="4" r:id="rId3"/>
    <sheet name="5" sheetId="5" r:id="rId4"/>
    <sheet name="6" sheetId="6" r:id="rId5"/>
    <sheet name="7" sheetId="7" r:id="rId6"/>
    <sheet name="8" sheetId="10" r:id="rId7"/>
    <sheet name="9" sheetId="11" r:id="rId8"/>
    <sheet name="Лист1" sheetId="12" r:id="rId9"/>
  </sheets>
  <definedNames>
    <definedName name="_xlnm.Print_Titles" localSheetId="1">'3'!$12:$13</definedName>
    <definedName name="_xlnm.Print_Area" localSheetId="5">'7'!$A$1:$G$33</definedName>
  </definedNames>
  <calcPr calcId="152511"/>
</workbook>
</file>

<file path=xl/calcChain.xml><?xml version="1.0" encoding="utf-8"?>
<calcChain xmlns="http://schemas.openxmlformats.org/spreadsheetml/2006/main">
  <c r="E34" i="5" l="1"/>
  <c r="D34" i="5"/>
  <c r="D33" i="5"/>
  <c r="D32" i="5"/>
  <c r="D31" i="5"/>
  <c r="D30" i="5"/>
  <c r="D29" i="5"/>
  <c r="D28" i="5"/>
  <c r="D27" i="5"/>
  <c r="D26" i="5"/>
  <c r="E25" i="5"/>
  <c r="E24" i="5"/>
  <c r="D23" i="5"/>
  <c r="D22" i="5"/>
  <c r="E21" i="5"/>
  <c r="E20" i="5"/>
  <c r="E19" i="5"/>
  <c r="E18" i="5"/>
  <c r="E17" i="5"/>
  <c r="E16" i="5"/>
  <c r="E15" i="5"/>
  <c r="D14" i="5"/>
  <c r="E13" i="5"/>
  <c r="E12" i="5" s="1"/>
  <c r="D12" i="5"/>
  <c r="C24" i="4" l="1"/>
  <c r="C23" i="4"/>
  <c r="C14" i="4"/>
  <c r="C13" i="4"/>
  <c r="E15" i="3"/>
  <c r="E14" i="3"/>
  <c r="D15" i="3"/>
  <c r="D14" i="3"/>
  <c r="C28" i="3" l="1"/>
  <c r="C29" i="3" s="1"/>
  <c r="C30" i="3" s="1"/>
  <c r="C31" i="3" s="1"/>
  <c r="C32" i="3" s="1"/>
  <c r="C33" i="3" s="1"/>
  <c r="C35" i="3" s="1"/>
  <c r="C20" i="3"/>
  <c r="C21" i="3" s="1"/>
  <c r="C23" i="3" s="1"/>
  <c r="C24" i="3" s="1"/>
  <c r="C37" i="3" l="1"/>
  <c r="C39" i="3" s="1"/>
  <c r="C36" i="3"/>
  <c r="C38" i="3" s="1"/>
  <c r="C40" i="3" s="1"/>
  <c r="E24" i="4" l="1"/>
  <c r="E23" i="4"/>
  <c r="E14" i="4"/>
  <c r="E13" i="4"/>
</calcChain>
</file>

<file path=xl/sharedStrings.xml><?xml version="1.0" encoding="utf-8"?>
<sst xmlns="http://schemas.openxmlformats.org/spreadsheetml/2006/main" count="344" uniqueCount="203">
  <si>
    <t>Приложение № 2</t>
  </si>
  <si>
    <t>к стандартам раскрытия информации субъектами оптового и розничных рынков электрической энергии</t>
  </si>
  <si>
    <t>ПРОГНОЗНЫЕ СВЕДЕНИЯ</t>
  </si>
  <si>
    <t>о расходах за технологическое присоединение</t>
  </si>
  <si>
    <t>Приложение № 3</t>
  </si>
  <si>
    <t>СТАНДАРТИЗИРОВАННЫЕ ТАРИФНЫЕ СТАВКИ</t>
  </si>
  <si>
    <t xml:space="preserve">для расчета платы за технологическое присоединение к территориальным распределительным сетям на уровне напряжения ниже 35 кВ и присоединяемой мощностью менее 8900 кВт </t>
  </si>
  <si>
    <t>Наименование стандартизированных 
тарифных ставок</t>
  </si>
  <si>
    <t>Единица измерения</t>
  </si>
  <si>
    <t>Стандартизированные тарифные ставки</t>
  </si>
  <si>
    <t>по постоянной схеме</t>
  </si>
  <si>
    <t>по 
временной схеме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</si>
  <si>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</si>
  <si>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</si>
  <si>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</si>
  <si>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</si>
  <si>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</si>
  <si>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</si>
  <si>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</si>
  <si>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rPr>
        <sz val="12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>Ставки платы С</t>
    </r>
    <r>
      <rPr>
        <vertAlign val="subscript"/>
        <sz val="12"/>
        <rFont val="Times New Roman"/>
        <family val="1"/>
        <charset val="204"/>
      </rPr>
      <t>2,i</t>
    </r>
    <r>
      <rPr>
        <sz val="12"/>
        <rFont val="Times New Roman"/>
        <family val="1"/>
        <charset val="204"/>
      </rPr>
      <t>,  С</t>
    </r>
    <r>
      <rPr>
        <vertAlign val="subscript"/>
        <sz val="12"/>
        <rFont val="Times New Roman"/>
        <family val="1"/>
        <charset val="204"/>
      </rPr>
      <t>3,i</t>
    </r>
    <r>
      <rPr>
        <sz val="12"/>
        <rFont val="Times New Roman"/>
        <family val="1"/>
        <charset val="204"/>
      </rPr>
      <t xml:space="preserve"> и С</t>
    </r>
    <r>
      <rPr>
        <vertAlign val="subscript"/>
        <sz val="12"/>
        <rFont val="Times New Roman"/>
        <family val="1"/>
        <charset val="204"/>
      </rPr>
      <t>4,i</t>
    </r>
    <r>
      <rPr>
        <sz val="12"/>
        <rFont val="Times New Roman"/>
        <family val="1"/>
        <charset val="204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</si>
  <si>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Приложение № 4</t>
  </si>
  <si>
    <t>осуществляемые при технологическом присоединении</t>
  </si>
  <si>
    <t>№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</si>
  <si>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</si>
  <si>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</si>
  <si>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</si>
  <si>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</si>
  <si>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</si>
  <si>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</si>
  <si>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</si>
  <si>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</si>
  <si>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</si>
  <si>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</si>
  <si>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</si>
  <si>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</si>
  <si>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</si>
  <si>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</si>
  <si>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4.</t>
  </si>
  <si>
    <t>5.</t>
  </si>
  <si>
    <t>6.</t>
  </si>
  <si>
    <r>
      <t>_____</t>
    </r>
    <r>
      <rPr>
        <sz val="12"/>
        <rFont val="Times New Roman"/>
        <family val="1"/>
        <charset val="204"/>
      </rPr>
      <t>*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</si>
  <si>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</si>
  <si>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Расчет необходимой валовой выручки сетевой организации на технологическое присоединение</t>
  </si>
  <si>
    <t>тыс. руб.</t>
  </si>
  <si>
    <t>№ п.п.</t>
  </si>
  <si>
    <t>Показатели</t>
  </si>
  <si>
    <t>Ожидаемые данные за текущий период</t>
  </si>
  <si>
    <t>Плановые показатели на следующий период</t>
  </si>
  <si>
    <t>1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</si>
  <si>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</si>
  <si>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</si>
  <si>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</si>
  <si>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</si>
  <si>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</si>
  <si>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</si>
  <si>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 xml:space="preserve">Оплата труда ППП </t>
  </si>
  <si>
    <t>1.4</t>
  </si>
  <si>
    <t xml:space="preserve">Отчисления на социальные нужды </t>
  </si>
  <si>
    <t>1.5</t>
  </si>
  <si>
    <t>Прочие расходы, всего, в том числе:</t>
  </si>
  <si>
    <t>1.5.1</t>
  </si>
  <si>
    <t>- работы и услуги производственного характера</t>
  </si>
  <si>
    <t>1.5.2</t>
  </si>
  <si>
    <t>- налоги и сборы, уменьшающие налогооблагаемую базу на прибыль организаций, всего</t>
  </si>
  <si>
    <t>1.5.3</t>
  </si>
  <si>
    <t>- работы и услуги непроизводственного характера, в т.ч.: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</si>
  <si>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</si>
  <si>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</si>
  <si>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</si>
  <si>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</si>
  <si>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</si>
  <si>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 информационное обслуживание, консультационные и юридические услуги</t>
  </si>
  <si>
    <t>1.5.3.4</t>
  </si>
  <si>
    <t>1.5.3.5</t>
  </si>
  <si>
    <t>другие прочие расходы, связанные с производством и реализацией</t>
  </si>
  <si>
    <t>1.6</t>
  </si>
  <si>
    <t>Внереализационные расходы, всего</t>
  </si>
  <si>
    <t>1.6.1</t>
  </si>
  <si>
    <t>- расходы на услуги банков</t>
  </si>
  <si>
    <t>1.6.2</t>
  </si>
  <si>
    <t>- % за пользование кредитом</t>
  </si>
  <si>
    <t>1.6.3</t>
  </si>
  <si>
    <t>- прочие обоснованные расходы</t>
  </si>
  <si>
    <t>1.6.4</t>
  </si>
  <si>
    <t>- денежные выплаты социального характера (по Коллективному договору)</t>
  </si>
  <si>
    <t>2</t>
  </si>
  <si>
    <t>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</si>
  <si>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>3</t>
  </si>
  <si>
    <t>Выпадающие доходы/экономия средств</t>
  </si>
  <si>
    <t>4</t>
  </si>
  <si>
    <t>Необходимая валовая выручка (п. 1 - 3)</t>
  </si>
  <si>
    <t>ФАКТИЧЕСКИЕ СРЕДНИЕ ДАННЫЕ</t>
  </si>
  <si>
    <t>о присоединенных объемах максимальной мощности за 3 предыдущих года по каждому мероприятию</t>
  </si>
  <si>
    <t>№ п/п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</si>
  <si>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</si>
  <si>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</si>
  <si>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</si>
  <si>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</si>
  <si>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</si>
  <si>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</si>
  <si>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</si>
  <si>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</si>
  <si>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</si>
  <si>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</si>
  <si>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</si>
  <si>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</si>
  <si>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</si>
  <si>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 мощности построенных объектов за 3 предыдущих года по каждому мероприятию</t>
  </si>
  <si>
    <t>Приложение № 6</t>
  </si>
  <si>
    <t>Приложение № 7</t>
  </si>
  <si>
    <t>Приложение № 8</t>
  </si>
  <si>
    <t>И Н Ф О Р М А Ц И Я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</si>
  <si>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</si>
  <si>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</si>
  <si>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</si>
  <si>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</si>
  <si>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</t>
  </si>
  <si>
    <t>35 кВ и выше</t>
  </si>
  <si>
    <t>выше</t>
  </si>
  <si>
    <t>До 15 кВт - всего</t>
  </si>
  <si>
    <t>в том числе льготная категория*</t>
  </si>
  <si>
    <t>От 15 до 150 кВт - всего</t>
  </si>
  <si>
    <t>в том числе льготная категория**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</si>
  <si>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9.5"/>
        <color indexed="8"/>
        <rFont val="Times New Roman"/>
        <family val="1"/>
        <charset val="204"/>
      </rPr>
      <t>От 150 кВт до 670 кВт - всего</t>
    </r>
  </si>
  <si>
    <t>в том числе по индивидуальному проекту</t>
  </si>
  <si>
    <t>От 670 кВт до 8900 кВт - всего</t>
  </si>
  <si>
    <t>От 8900 кВт - всего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</si>
  <si>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</si>
  <si>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</si>
  <si>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</si>
  <si>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Приложение № 9</t>
  </si>
  <si>
    <t xml:space="preserve">И Н Ф О Р М А Ц И Я </t>
  </si>
  <si>
    <t>Количество заявок (штук)</t>
  </si>
  <si>
    <t xml:space="preserve"> </t>
  </si>
  <si>
    <r>
      <t>С</t>
    </r>
    <r>
      <rPr>
        <vertAlign val="subscript"/>
        <sz val="12"/>
        <rFont val="Times New Roman"/>
        <family val="1"/>
        <charset val="204"/>
      </rPr>
      <t>1</t>
    </r>
  </si>
  <si>
    <r>
      <t>С</t>
    </r>
    <r>
      <rPr>
        <vertAlign val="subscript"/>
        <sz val="12"/>
        <rFont val="Times New Roman"/>
        <family val="1"/>
        <charset val="204"/>
      </rPr>
      <t>1.1</t>
    </r>
  </si>
  <si>
    <r>
      <t>С</t>
    </r>
    <r>
      <rPr>
        <vertAlign val="subscript"/>
        <sz val="12"/>
        <rFont val="Times New Roman"/>
        <family val="1"/>
        <charset val="204"/>
      </rPr>
      <t>1.2</t>
    </r>
  </si>
  <si>
    <r>
      <t>С</t>
    </r>
    <r>
      <rPr>
        <vertAlign val="subscript"/>
        <sz val="12"/>
        <rFont val="Times New Roman"/>
        <family val="1"/>
        <charset val="204"/>
      </rPr>
      <t>1.3</t>
    </r>
    <r>
      <rPr>
        <sz val="11"/>
        <color theme="1"/>
        <rFont val="Calibri"/>
        <family val="2"/>
        <charset val="204"/>
        <scheme val="minor"/>
      </rPr>
      <t/>
    </r>
  </si>
  <si>
    <r>
      <t>С</t>
    </r>
    <r>
      <rPr>
        <vertAlign val="subscript"/>
        <sz val="12"/>
        <rFont val="Times New Roman"/>
        <family val="1"/>
        <charset val="204"/>
      </rPr>
      <t>1.4</t>
    </r>
    <r>
      <rPr>
        <sz val="11"/>
        <color theme="1"/>
        <rFont val="Calibri"/>
        <family val="2"/>
        <charset val="204"/>
        <scheme val="minor"/>
      </rPr>
      <t/>
    </r>
  </si>
  <si>
    <r>
      <t>С</t>
    </r>
    <r>
      <rPr>
        <vertAlign val="subscript"/>
        <sz val="12"/>
        <rFont val="Times New Roman"/>
        <family val="1"/>
        <charset val="204"/>
      </rPr>
      <t xml:space="preserve">2,i </t>
    </r>
    <r>
      <rPr>
        <sz val="12"/>
        <rFont val="Times New Roman"/>
        <family val="1"/>
        <charset val="204"/>
      </rPr>
      <t>*</t>
    </r>
  </si>
  <si>
    <r>
      <t>С</t>
    </r>
    <r>
      <rPr>
        <vertAlign val="subscript"/>
        <sz val="12"/>
        <rFont val="Times New Roman"/>
        <family val="1"/>
        <charset val="204"/>
      </rPr>
      <t xml:space="preserve">3,i </t>
    </r>
    <r>
      <rPr>
        <sz val="12"/>
        <rFont val="Times New Roman"/>
        <family val="1"/>
        <charset val="204"/>
      </rPr>
      <t>*</t>
    </r>
  </si>
  <si>
    <r>
      <t>С</t>
    </r>
    <r>
      <rPr>
        <vertAlign val="subscript"/>
        <sz val="12"/>
        <rFont val="Times New Roman"/>
        <family val="1"/>
        <charset val="204"/>
      </rPr>
      <t xml:space="preserve">4,i </t>
    </r>
    <r>
      <rPr>
        <sz val="12"/>
        <rFont val="Times New Roman"/>
        <family val="1"/>
        <charset val="204"/>
      </rPr>
      <t>*</t>
    </r>
  </si>
  <si>
    <t>-</t>
  </si>
  <si>
    <t>строительство центров питания и подстанций уровнем напряжения 35 кВ 
и выше</t>
  </si>
  <si>
    <t>Проверка сетевой 
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</si>
  <si>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</si>
  <si>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</si>
  <si>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до 1 кВ</t>
  </si>
  <si>
    <t>6-10 кВт</t>
  </si>
  <si>
    <t>Разработка сетевой организацией проектной документации по строительству "последней мили"</t>
  </si>
  <si>
    <t>до 10 кВ</t>
  </si>
  <si>
    <t>3.1.4.1</t>
  </si>
  <si>
    <t>Строительство воздушных линий (алюминиевый изолированный провод) сечением до 50 мм2 (включительно)</t>
  </si>
  <si>
    <t>3.1.4.2</t>
  </si>
  <si>
    <t>Строительство воздушных линий (алюминиевый изолированный провод) сечением от 50 до 100 мм2</t>
  </si>
  <si>
    <t>1.2.2.2</t>
  </si>
  <si>
    <t>Строительство кабельных линий (в траншеях, многожильных с бумажной изоляцией) сечением от 50 до 100 (включительно) мм2</t>
  </si>
  <si>
    <t>1.2.2.3</t>
  </si>
  <si>
    <t>Строительство кабельных линий (в траншеях, многожильных с бумажной изоляцией) сечением от 100 до 200 (включительно) мм2</t>
  </si>
  <si>
    <t>1.2.2.4</t>
  </si>
  <si>
    <t>Строительство кабельных линий (в траншеях, многожильных с бумажной изоляцией) сечением от 200 до 500 (включительно) мм2</t>
  </si>
  <si>
    <t>6.2.2.2</t>
  </si>
  <si>
    <t>Строительство кабельных линий (ГНБ, многожильных с бумажной изоляцией) сечением от 50 до 100 (включительно) мм2</t>
  </si>
  <si>
    <t>6.2.2.3</t>
  </si>
  <si>
    <t>Строительство кабельных линий (ГНБ, многожильных с бумажной изоляцией) сечением от 100 до 200 (включительно) мм2</t>
  </si>
  <si>
    <t>6.2.2.4</t>
  </si>
  <si>
    <t>Строительство кабельных линий (ГНБ, многожильных с бумажной изоляцией) сечением от 200 до 500 (включительно) мм2</t>
  </si>
  <si>
    <t>Строительство кабельных линий (ГБН, многожильных с бумажной изоляцией) сечением от 50 до 100 (включительно) мм2</t>
  </si>
  <si>
    <t>Строительство кабельных линий (ГБН, многожильных с бумажной изоляцией) сечением от 100 до 200 (включительно)  мм2</t>
  </si>
  <si>
    <t>Строительство кабельных линий (ГБН, многожильных с бумажной изоляцией) сечением от 200 до 500 (включительно) мм2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</si>
  <si>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</si>
  <si>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</si>
  <si>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РАСХОДЫ НА МЕРОПРИЯТИЯ</t>
  </si>
  <si>
    <t>АО "Горэлектросеть" на 2020 год</t>
  </si>
  <si>
    <t xml:space="preserve">1. Полное наименование: Акционерное общество "Горэлектросеть" </t>
  </si>
  <si>
    <t xml:space="preserve">3. Место нахождения: г. Кузнецк , ул. Орджоникидзе,186А </t>
  </si>
  <si>
    <t xml:space="preserve">2. Сокращенное наименование: АО "Горэлектросеть"  </t>
  </si>
  <si>
    <t xml:space="preserve">4. Адрес юридического лица:  442534,  г. Кузнецк, ул. Орджоникидзе ,186А </t>
  </si>
  <si>
    <t>5. ИНН : 5803029609</t>
  </si>
  <si>
    <t xml:space="preserve">6. КПП : 583301001 </t>
  </si>
  <si>
    <t>7. Ф.И.О. руководителя : Книжников Олег  Юрьевич</t>
  </si>
  <si>
    <t>8. Адрес электронной почты : kuz_svet05 @ mail.ru</t>
  </si>
  <si>
    <t>9. Контактный телефон : (8157) 3-38-28</t>
  </si>
  <si>
    <t>10. Факс  : (8157) 3-38-28</t>
  </si>
  <si>
    <t>АО "Горэлектросеть"</t>
  </si>
  <si>
    <t>на 2020 год</t>
  </si>
  <si>
    <t>прочие расходы и услуги</t>
  </si>
  <si>
    <t>4.1.1.3</t>
  </si>
  <si>
    <t>Трансформаторные подстанции (ТП), однотрансформаторные, трансформаторная мощность от 100 до 250 кВА включительно</t>
  </si>
  <si>
    <t>4.1.1.4</t>
  </si>
  <si>
    <t>Трансформаторные подстанции (ТП), однотрансформаторные, трансформаторная мощность от 250 до 500 кВА включительно</t>
  </si>
  <si>
    <t>4.1.1.5</t>
  </si>
  <si>
    <t>Трансформаторные подстанции (ТП), однотрансформаторные, трансформаторная мощность от 500 до 900 кВА включительно</t>
  </si>
  <si>
    <t>4.1.2.5</t>
  </si>
  <si>
    <t>Трансформаторные подстанции (ТП), двухтрансформаторные, трансформаторная мощность от 500 до 900 кВА включительно</t>
  </si>
  <si>
    <t>5.1.1.6</t>
  </si>
  <si>
    <t>Распределительные трансформаторные подстанции, однотрансформаторные, трансформаторная мощность свыше 1000 кВА</t>
  </si>
  <si>
    <t>АО «Горэлектросеть»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</si>
  <si>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ФАС России от 29.08.2017№1135/17"Об утверждении методических указаний  по определению размера платы за технологическое присоединение к электрическим сетям " (кроме подпункта "б")</t>
  </si>
  <si>
    <t>руб /одно присоединение</t>
  </si>
  <si>
    <t>руб/одно присоединение</t>
  </si>
  <si>
    <t>об осуществлении технологического присоединения по договорам, заключенным                                                                                                                                                                      
за текущий период 2019 года (9 мес)</t>
  </si>
  <si>
    <t>о поданных заявках на технологическое присоединение за текущий период 2019 года (9 мес)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</si>
</sst>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00"/>
    <numFmt numFmtId="166" formatCode="0.0"/>
    <numFmt numFmtId="167" formatCode="_-* #,##0_р_._-;\-* #,##0_р_._-;_-* &quot;-&quot;??_р_._-;_-@_-"/>
    <numFmt numFmtId="168" formatCode="_-* #,##0.0_р_._-;\-* #,##0.0_р_._-;_-* &quot;-&quot;??_р_._-;_-@_-"/>
    <numFmt numFmtId="169" formatCode="_-* #,##0.0000_р_._-;\-* #,##0.0000_р_._-;_-* &quot;-&quot;??_р_._-;_-@_-"/>
    <numFmt numFmtId="170" formatCode="#,##0.000_ ;\-#,##0.000\ "/>
    <numFmt numFmtId="171" formatCode="#,##0.00_ ;\-#,##0.00\ 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"/>
      <name val="Times New Roman"/>
      <family val="1"/>
      <charset val="204"/>
    </font>
    <font>
      <sz val="13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9"/>
      <name val="Times New Roman"/>
      <family val="1"/>
      <charset val="204"/>
    </font>
    <font>
      <i/>
      <sz val="1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5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3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left" indent="15"/>
    </xf>
    <xf numFmtId="0" fontId="6" fillId="0" borderId="0" xfId="0" applyFont="1" applyAlignment="1">
      <alignment horizontal="left" indent="13"/>
    </xf>
    <xf numFmtId="0" fontId="6" fillId="0" borderId="0" xfId="0" applyFont="1" applyAlignment="1">
      <alignment horizontal="left" indent="5"/>
    </xf>
    <xf numFmtId="0" fontId="1" fillId="0" borderId="0" xfId="0" applyFont="1"/>
    <xf numFmtId="0" fontId="7" fillId="0" borderId="0" xfId="0" applyFont="1" applyAlignment="1">
      <alignment horizontal="left" indent="5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 inden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6" fillId="0" borderId="0" xfId="0" applyFont="1" applyFill="1"/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 indent="2"/>
    </xf>
    <xf numFmtId="0" fontId="16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16" fontId="16" fillId="0" borderId="1" xfId="0" applyNumberFormat="1" applyFont="1" applyFill="1" applyBorder="1" applyAlignment="1">
      <alignment horizontal="left" vertical="center" wrapText="1" indent="2"/>
    </xf>
    <xf numFmtId="0" fontId="16" fillId="0" borderId="1" xfId="0" applyFont="1" applyFill="1" applyBorder="1" applyAlignment="1">
      <alignment horizontal="left" vertical="top" wrapText="1" indent="2"/>
    </xf>
    <xf numFmtId="0" fontId="16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vertical="center" wrapText="1"/>
    </xf>
    <xf numFmtId="0" fontId="16" fillId="0" borderId="0" xfId="0" applyFont="1"/>
    <xf numFmtId="0" fontId="18" fillId="2" borderId="3" xfId="0" applyFont="1" applyFill="1" applyBorder="1" applyAlignment="1">
      <alignment horizontal="justify" vertical="center" wrapText="1"/>
    </xf>
    <xf numFmtId="168" fontId="20" fillId="0" borderId="3" xfId="1" applyNumberFormat="1" applyFont="1" applyFill="1" applyBorder="1" applyAlignment="1">
      <alignment vertical="center" wrapText="1"/>
    </xf>
    <xf numFmtId="167" fontId="16" fillId="0" borderId="0" xfId="0" applyNumberFormat="1" applyFont="1"/>
    <xf numFmtId="0" fontId="18" fillId="2" borderId="6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167" fontId="20" fillId="0" borderId="6" xfId="1" applyNumberFormat="1" applyFont="1" applyFill="1" applyBorder="1" applyAlignment="1">
      <alignment vertical="center" wrapText="1"/>
    </xf>
    <xf numFmtId="168" fontId="20" fillId="0" borderId="7" xfId="1" applyNumberFormat="1" applyFont="1" applyFill="1" applyBorder="1" applyAlignment="1">
      <alignment vertical="center" wrapText="1"/>
    </xf>
    <xf numFmtId="168" fontId="20" fillId="0" borderId="6" xfId="1" applyNumberFormat="1" applyFont="1" applyFill="1" applyBorder="1" applyAlignment="1">
      <alignment vertical="center" wrapText="1"/>
    </xf>
    <xf numFmtId="0" fontId="18" fillId="2" borderId="3" xfId="0" applyFont="1" applyFill="1" applyBorder="1" applyAlignment="1">
      <alignment horizontal="left" vertical="center" wrapText="1"/>
    </xf>
    <xf numFmtId="167" fontId="20" fillId="0" borderId="3" xfId="1" applyNumberFormat="1" applyFont="1" applyFill="1" applyBorder="1" applyAlignment="1">
      <alignment vertical="center" wrapText="1"/>
    </xf>
    <xf numFmtId="168" fontId="20" fillId="0" borderId="4" xfId="1" applyNumberFormat="1" applyFont="1" applyFill="1" applyBorder="1" applyAlignment="1">
      <alignment vertical="center" wrapText="1"/>
    </xf>
    <xf numFmtId="168" fontId="20" fillId="0" borderId="5" xfId="1" applyNumberFormat="1" applyFont="1" applyFill="1" applyBorder="1" applyAlignment="1">
      <alignment vertical="center" wrapText="1"/>
    </xf>
    <xf numFmtId="168" fontId="20" fillId="0" borderId="11" xfId="1" applyNumberFormat="1" applyFont="1" applyFill="1" applyBorder="1" applyAlignment="1">
      <alignment vertical="center" wrapText="1"/>
    </xf>
    <xf numFmtId="0" fontId="18" fillId="0" borderId="3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167" fontId="20" fillId="0" borderId="13" xfId="1" applyNumberFormat="1" applyFont="1" applyFill="1" applyBorder="1" applyAlignment="1">
      <alignment vertical="center" wrapText="1"/>
    </xf>
    <xf numFmtId="168" fontId="20" fillId="0" borderId="12" xfId="1" applyNumberFormat="1" applyFont="1" applyFill="1" applyBorder="1" applyAlignment="1">
      <alignment vertical="center" wrapText="1"/>
    </xf>
    <xf numFmtId="168" fontId="20" fillId="0" borderId="14" xfId="1" applyNumberFormat="1" applyFont="1" applyFill="1" applyBorder="1" applyAlignment="1">
      <alignment vertical="center" wrapText="1"/>
    </xf>
    <xf numFmtId="168" fontId="20" fillId="0" borderId="13" xfId="1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167" fontId="23" fillId="0" borderId="3" xfId="1" applyNumberFormat="1" applyFont="1" applyBorder="1" applyAlignment="1"/>
    <xf numFmtId="167" fontId="23" fillId="0" borderId="6" xfId="1" applyNumberFormat="1" applyFont="1" applyBorder="1" applyAlignment="1"/>
    <xf numFmtId="0" fontId="18" fillId="2" borderId="3" xfId="0" applyFont="1" applyFill="1" applyBorder="1" applyAlignment="1">
      <alignment vertical="center" wrapText="1"/>
    </xf>
    <xf numFmtId="167" fontId="23" fillId="0" borderId="11" xfId="1" applyNumberFormat="1" applyFont="1" applyBorder="1" applyAlignment="1"/>
    <xf numFmtId="167" fontId="23" fillId="0" borderId="7" xfId="1" applyNumberFormat="1" applyFont="1" applyBorder="1" applyAlignment="1"/>
    <xf numFmtId="0" fontId="18" fillId="0" borderId="8" xfId="0" applyFont="1" applyBorder="1" applyAlignment="1">
      <alignment horizontal="left" vertical="center" wrapText="1"/>
    </xf>
    <xf numFmtId="167" fontId="23" fillId="0" borderId="15" xfId="1" applyNumberFormat="1" applyFont="1" applyBorder="1"/>
    <xf numFmtId="167" fontId="23" fillId="0" borderId="2" xfId="1" applyNumberFormat="1" applyFont="1" applyBorder="1"/>
    <xf numFmtId="167" fontId="23" fillId="0" borderId="8" xfId="1" applyNumberFormat="1" applyFont="1" applyBorder="1"/>
    <xf numFmtId="167" fontId="23" fillId="0" borderId="16" xfId="1" applyNumberFormat="1" applyFont="1" applyBorder="1"/>
    <xf numFmtId="167" fontId="23" fillId="0" borderId="9" xfId="1" applyNumberFormat="1" applyFont="1" applyBorder="1"/>
    <xf numFmtId="167" fontId="23" fillId="0" borderId="10" xfId="1" applyNumberFormat="1" applyFont="1" applyBorder="1"/>
    <xf numFmtId="0" fontId="16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 wrapText="1"/>
    </xf>
    <xf numFmtId="167" fontId="23" fillId="0" borderId="17" xfId="1" applyNumberFormat="1" applyFont="1" applyFill="1" applyBorder="1"/>
    <xf numFmtId="167" fontId="23" fillId="0" borderId="19" xfId="1" applyNumberFormat="1" applyFont="1" applyFill="1" applyBorder="1"/>
    <xf numFmtId="167" fontId="23" fillId="0" borderId="18" xfId="1" applyNumberFormat="1" applyFont="1" applyFill="1" applyBorder="1"/>
    <xf numFmtId="167" fontId="23" fillId="0" borderId="18" xfId="1" applyNumberFormat="1" applyFont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vertical="top" wrapText="1"/>
    </xf>
    <xf numFmtId="0" fontId="16" fillId="0" borderId="0" xfId="0" applyFont="1" applyBorder="1"/>
    <xf numFmtId="0" fontId="24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33"/>
    </xf>
    <xf numFmtId="0" fontId="2" fillId="0" borderId="0" xfId="0" applyFont="1" applyBorder="1" applyAlignment="1">
      <alignment horizontal="left" indent="33"/>
    </xf>
    <xf numFmtId="2" fontId="16" fillId="0" borderId="0" xfId="0" applyNumberFormat="1" applyFont="1" applyFill="1"/>
    <xf numFmtId="0" fontId="8" fillId="0" borderId="0" xfId="0" applyFont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center" wrapText="1"/>
    </xf>
    <xf numFmtId="166" fontId="16" fillId="0" borderId="0" xfId="0" applyNumberFormat="1" applyFont="1" applyFill="1"/>
    <xf numFmtId="0" fontId="18" fillId="0" borderId="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3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8" fillId="0" borderId="1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167" fontId="1" fillId="0" borderId="11" xfId="1" applyNumberFormat="1" applyFont="1" applyFill="1" applyBorder="1" applyAlignment="1">
      <alignment vertical="center" wrapText="1"/>
    </xf>
    <xf numFmtId="167" fontId="1" fillId="0" borderId="7" xfId="1" applyNumberFormat="1" applyFont="1" applyFill="1" applyBorder="1" applyAlignment="1">
      <alignment vertical="center" wrapText="1"/>
    </xf>
    <xf numFmtId="167" fontId="1" fillId="0" borderId="6" xfId="1" applyNumberFormat="1" applyFont="1" applyFill="1" applyBorder="1" applyAlignment="1">
      <alignment vertical="center" wrapText="1"/>
    </xf>
    <xf numFmtId="167" fontId="20" fillId="0" borderId="11" xfId="1" applyNumberFormat="1" applyFont="1" applyFill="1" applyBorder="1" applyAlignment="1">
      <alignment vertical="center" wrapText="1"/>
    </xf>
    <xf numFmtId="167" fontId="20" fillId="0" borderId="7" xfId="1" applyNumberFormat="1" applyFont="1" applyFill="1" applyBorder="1" applyAlignment="1">
      <alignment vertical="center" wrapText="1"/>
    </xf>
    <xf numFmtId="168" fontId="1" fillId="0" borderId="11" xfId="1" applyNumberFormat="1" applyFont="1" applyFill="1" applyBorder="1" applyAlignment="1">
      <alignment vertical="center" wrapText="1"/>
    </xf>
    <xf numFmtId="167" fontId="20" fillId="0" borderId="4" xfId="1" applyNumberFormat="1" applyFont="1" applyFill="1" applyBorder="1" applyAlignment="1">
      <alignment vertical="center" wrapText="1"/>
    </xf>
    <xf numFmtId="167" fontId="20" fillId="0" borderId="5" xfId="1" applyNumberFormat="1" applyFont="1" applyFill="1" applyBorder="1" applyAlignment="1">
      <alignment vertical="center" wrapText="1"/>
    </xf>
    <xf numFmtId="167" fontId="20" fillId="0" borderId="12" xfId="1" applyNumberFormat="1" applyFont="1" applyFill="1" applyBorder="1" applyAlignment="1">
      <alignment vertical="center" wrapText="1"/>
    </xf>
    <xf numFmtId="167" fontId="20" fillId="0" borderId="14" xfId="1" applyNumberFormat="1" applyFont="1" applyFill="1" applyBorder="1" applyAlignment="1">
      <alignment vertical="center" wrapText="1"/>
    </xf>
    <xf numFmtId="0" fontId="25" fillId="0" borderId="0" xfId="0" applyFont="1" applyFill="1" applyAlignment="1">
      <alignment vertical="top" wrapText="1"/>
    </xf>
    <xf numFmtId="0" fontId="29" fillId="0" borderId="0" xfId="0" applyFont="1" applyFill="1" applyAlignment="1">
      <alignment vertical="center" wrapText="1"/>
    </xf>
    <xf numFmtId="167" fontId="2" fillId="0" borderId="4" xfId="1" applyNumberFormat="1" applyFont="1" applyBorder="1" applyAlignment="1"/>
    <xf numFmtId="167" fontId="2" fillId="0" borderId="5" xfId="1" applyNumberFormat="1" applyFont="1" applyBorder="1" applyAlignment="1"/>
    <xf numFmtId="167" fontId="2" fillId="0" borderId="11" xfId="1" applyNumberFormat="1" applyFont="1" applyBorder="1" applyAlignment="1"/>
    <xf numFmtId="167" fontId="2" fillId="0" borderId="7" xfId="1" applyNumberFormat="1" applyFont="1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/>
    </xf>
    <xf numFmtId="167" fontId="1" fillId="0" borderId="4" xfId="1" applyNumberFormat="1" applyFont="1" applyFill="1" applyBorder="1" applyAlignment="1">
      <alignment horizontal="center" vertical="center" wrapText="1"/>
    </xf>
    <xf numFmtId="167" fontId="19" fillId="0" borderId="5" xfId="1" applyNumberFormat="1" applyFont="1" applyFill="1" applyBorder="1" applyAlignment="1">
      <alignment horizontal="center" vertical="center" wrapText="1"/>
    </xf>
    <xf numFmtId="167" fontId="19" fillId="0" borderId="21" xfId="1" applyNumberFormat="1" applyFont="1" applyFill="1" applyBorder="1" applyAlignment="1">
      <alignment horizontal="center" vertical="center" wrapText="1"/>
    </xf>
    <xf numFmtId="170" fontId="1" fillId="0" borderId="4" xfId="1" applyNumberFormat="1" applyFont="1" applyFill="1" applyBorder="1" applyAlignment="1">
      <alignment horizontal="center" vertical="center" wrapText="1"/>
    </xf>
    <xf numFmtId="167" fontId="1" fillId="0" borderId="5" xfId="1" applyNumberFormat="1" applyFont="1" applyFill="1" applyBorder="1" applyAlignment="1">
      <alignment horizontal="center" vertical="center" wrapText="1"/>
    </xf>
    <xf numFmtId="167" fontId="1" fillId="0" borderId="3" xfId="1" applyNumberFormat="1" applyFont="1" applyFill="1" applyBorder="1" applyAlignment="1">
      <alignment horizontal="center" vertical="center" wrapText="1"/>
    </xf>
    <xf numFmtId="170" fontId="1" fillId="0" borderId="5" xfId="1" applyNumberFormat="1" applyFont="1" applyFill="1" applyBorder="1" applyAlignment="1">
      <alignment horizontal="center" vertical="center" wrapText="1"/>
    </xf>
    <xf numFmtId="168" fontId="20" fillId="0" borderId="3" xfId="1" applyNumberFormat="1" applyFont="1" applyFill="1" applyBorder="1" applyAlignment="1">
      <alignment horizontal="center" vertical="center" wrapText="1"/>
    </xf>
    <xf numFmtId="167" fontId="19" fillId="0" borderId="7" xfId="1" applyNumberFormat="1" applyFont="1" applyFill="1" applyBorder="1" applyAlignment="1">
      <alignment horizontal="center" vertical="center" wrapText="1"/>
    </xf>
    <xf numFmtId="167" fontId="19" fillId="0" borderId="22" xfId="1" applyNumberFormat="1" applyFont="1" applyFill="1" applyBorder="1" applyAlignment="1">
      <alignment horizontal="center" vertical="center" wrapText="1"/>
    </xf>
    <xf numFmtId="170" fontId="1" fillId="0" borderId="11" xfId="1" applyNumberFormat="1" applyFont="1" applyFill="1" applyBorder="1" applyAlignment="1">
      <alignment horizontal="center" vertical="center" wrapText="1"/>
    </xf>
    <xf numFmtId="167" fontId="1" fillId="0" borderId="7" xfId="1" applyNumberFormat="1" applyFont="1" applyFill="1" applyBorder="1" applyAlignment="1">
      <alignment horizontal="center" vertical="center" wrapText="1"/>
    </xf>
    <xf numFmtId="167" fontId="1" fillId="0" borderId="6" xfId="1" applyNumberFormat="1" applyFont="1" applyFill="1" applyBorder="1" applyAlignment="1">
      <alignment horizontal="center" vertical="center" wrapText="1"/>
    </xf>
    <xf numFmtId="170" fontId="1" fillId="0" borderId="7" xfId="1" applyNumberFormat="1" applyFont="1" applyFill="1" applyBorder="1" applyAlignment="1">
      <alignment horizontal="center" vertical="center" wrapText="1"/>
    </xf>
    <xf numFmtId="169" fontId="20" fillId="0" borderId="6" xfId="1" applyNumberFormat="1" applyFont="1" applyFill="1" applyBorder="1" applyAlignment="1">
      <alignment horizontal="center" vertical="center" wrapText="1"/>
    </xf>
    <xf numFmtId="167" fontId="19" fillId="0" borderId="8" xfId="1" applyNumberFormat="1" applyFont="1" applyFill="1" applyBorder="1" applyAlignment="1">
      <alignment horizontal="center" vertical="center" wrapText="1"/>
    </xf>
    <xf numFmtId="171" fontId="1" fillId="0" borderId="15" xfId="1" applyNumberFormat="1" applyFont="1" applyFill="1" applyBorder="1" applyAlignment="1">
      <alignment horizontal="center" vertical="center" wrapText="1"/>
    </xf>
    <xf numFmtId="171" fontId="1" fillId="0" borderId="2" xfId="1" applyNumberFormat="1" applyFont="1" applyFill="1" applyBorder="1" applyAlignment="1">
      <alignment horizontal="center" vertical="center" wrapText="1"/>
    </xf>
    <xf numFmtId="167" fontId="1" fillId="0" borderId="8" xfId="1" applyNumberFormat="1" applyFont="1" applyFill="1" applyBorder="1" applyAlignment="1">
      <alignment horizontal="center" vertical="center" wrapText="1"/>
    </xf>
    <xf numFmtId="170" fontId="1" fillId="0" borderId="15" xfId="1" applyNumberFormat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8" fontId="20" fillId="0" borderId="8" xfId="1" applyNumberFormat="1" applyFont="1" applyFill="1" applyBorder="1" applyAlignment="1">
      <alignment horizontal="center" vertical="center" wrapText="1"/>
    </xf>
    <xf numFmtId="167" fontId="19" fillId="0" borderId="10" xfId="1" applyNumberFormat="1" applyFont="1" applyFill="1" applyBorder="1" applyAlignment="1">
      <alignment horizontal="center" vertical="center" wrapText="1"/>
    </xf>
    <xf numFmtId="171" fontId="1" fillId="0" borderId="16" xfId="1" applyNumberFormat="1" applyFont="1" applyFill="1" applyBorder="1" applyAlignment="1">
      <alignment horizontal="center" vertical="center" wrapText="1"/>
    </xf>
    <xf numFmtId="171" fontId="1" fillId="0" borderId="9" xfId="1" applyNumberFormat="1" applyFont="1" applyFill="1" applyBorder="1" applyAlignment="1">
      <alignment horizontal="center" vertical="center" wrapText="1"/>
    </xf>
    <xf numFmtId="167" fontId="1" fillId="0" borderId="10" xfId="1" applyNumberFormat="1" applyFont="1" applyFill="1" applyBorder="1" applyAlignment="1">
      <alignment horizontal="center" vertical="center" wrapText="1"/>
    </xf>
    <xf numFmtId="170" fontId="1" fillId="0" borderId="9" xfId="1" applyNumberFormat="1" applyFont="1" applyFill="1" applyBorder="1" applyAlignment="1">
      <alignment horizontal="center" vertical="center" wrapText="1"/>
    </xf>
    <xf numFmtId="165" fontId="16" fillId="0" borderId="0" xfId="0" applyNumberFormat="1" applyFont="1" applyAlignment="1">
      <alignment horizontal="center"/>
    </xf>
    <xf numFmtId="168" fontId="20" fillId="0" borderId="10" xfId="1" applyNumberFormat="1" applyFont="1" applyFill="1" applyBorder="1" applyAlignment="1">
      <alignment horizontal="center" vertical="center" wrapText="1"/>
    </xf>
    <xf numFmtId="167" fontId="19" fillId="0" borderId="3" xfId="1" applyNumberFormat="1" applyFont="1" applyFill="1" applyBorder="1" applyAlignment="1">
      <alignment horizontal="center" vertical="center" wrapText="1"/>
    </xf>
    <xf numFmtId="171" fontId="1" fillId="0" borderId="4" xfId="1" applyNumberFormat="1" applyFont="1" applyFill="1" applyBorder="1" applyAlignment="1">
      <alignment horizontal="center" vertical="center" wrapText="1"/>
    </xf>
    <xf numFmtId="171" fontId="1" fillId="0" borderId="5" xfId="1" applyNumberFormat="1" applyFont="1" applyFill="1" applyBorder="1" applyAlignment="1">
      <alignment horizontal="center" vertical="center" wrapText="1"/>
    </xf>
    <xf numFmtId="165" fontId="1" fillId="0" borderId="5" xfId="1" applyNumberFormat="1" applyFont="1" applyFill="1" applyBorder="1" applyAlignment="1">
      <alignment horizontal="center" vertical="center" wrapText="1"/>
    </xf>
    <xf numFmtId="167" fontId="1" fillId="0" borderId="4" xfId="1" applyNumberFormat="1" applyFont="1" applyFill="1" applyBorder="1" applyAlignment="1">
      <alignment horizontal="left" vertical="center" wrapText="1"/>
    </xf>
    <xf numFmtId="167" fontId="19" fillId="0" borderId="5" xfId="1" applyNumberFormat="1" applyFont="1" applyFill="1" applyBorder="1" applyAlignment="1">
      <alignment horizontal="left" vertical="center" wrapText="1"/>
    </xf>
    <xf numFmtId="167" fontId="1" fillId="0" borderId="11" xfId="1" applyNumberFormat="1" applyFont="1" applyFill="1" applyBorder="1" applyAlignment="1">
      <alignment horizontal="left" vertical="center" wrapText="1"/>
    </xf>
    <xf numFmtId="167" fontId="19" fillId="0" borderId="7" xfId="1" applyNumberFormat="1" applyFont="1" applyFill="1" applyBorder="1" applyAlignment="1">
      <alignment horizontal="left" vertical="center" wrapText="1"/>
    </xf>
    <xf numFmtId="167" fontId="1" fillId="0" borderId="15" xfId="1" applyNumberFormat="1" applyFont="1" applyFill="1" applyBorder="1" applyAlignment="1">
      <alignment horizontal="left" vertical="center" wrapText="1"/>
    </xf>
    <xf numFmtId="167" fontId="1" fillId="0" borderId="2" xfId="1" applyNumberFormat="1" applyFont="1" applyFill="1" applyBorder="1" applyAlignment="1">
      <alignment horizontal="left" vertical="center" wrapText="1"/>
    </xf>
    <xf numFmtId="167" fontId="1" fillId="0" borderId="16" xfId="1" applyNumberFormat="1" applyFont="1" applyFill="1" applyBorder="1" applyAlignment="1">
      <alignment horizontal="left" vertical="center" wrapText="1"/>
    </xf>
    <xf numFmtId="167" fontId="1" fillId="0" borderId="9" xfId="1" applyNumberFormat="1" applyFont="1" applyFill="1" applyBorder="1" applyAlignment="1">
      <alignment horizontal="left" vertical="center" wrapText="1"/>
    </xf>
    <xf numFmtId="167" fontId="1" fillId="0" borderId="5" xfId="1" applyNumberFormat="1" applyFont="1" applyFill="1" applyBorder="1" applyAlignment="1">
      <alignment horizontal="left" vertical="center" wrapText="1"/>
    </xf>
    <xf numFmtId="170" fontId="2" fillId="0" borderId="4" xfId="1" applyNumberFormat="1" applyFont="1" applyBorder="1" applyAlignment="1"/>
    <xf numFmtId="170" fontId="2" fillId="0" borderId="11" xfId="1" applyNumberFormat="1" applyFont="1" applyBorder="1" applyAlignment="1"/>
    <xf numFmtId="171" fontId="2" fillId="0" borderId="4" xfId="1" applyNumberFormat="1" applyFont="1" applyBorder="1" applyAlignment="1"/>
    <xf numFmtId="171" fontId="2" fillId="0" borderId="5" xfId="1" applyNumberFormat="1" applyFont="1" applyBorder="1" applyAlignment="1"/>
    <xf numFmtId="171" fontId="2" fillId="0" borderId="11" xfId="1" applyNumberFormat="1" applyFont="1" applyBorder="1" applyAlignment="1"/>
    <xf numFmtId="171" fontId="2" fillId="0" borderId="7" xfId="1" applyNumberFormat="1" applyFont="1" applyBorder="1" applyAlignment="1"/>
    <xf numFmtId="167" fontId="2" fillId="0" borderId="4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11" xfId="1" applyNumberFormat="1" applyFont="1" applyBorder="1" applyAlignment="1">
      <alignment horizontal="center"/>
    </xf>
    <xf numFmtId="167" fontId="2" fillId="0" borderId="7" xfId="1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33"/>
    </xf>
    <xf numFmtId="0" fontId="3" fillId="0" borderId="0" xfId="0" applyFont="1" applyAlignment="1">
      <alignment horizontal="left" wrapText="1" indent="33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top" wrapText="1"/>
    </xf>
    <xf numFmtId="0" fontId="30" fillId="0" borderId="0" xfId="0" applyFont="1" applyFill="1" applyAlignment="1">
      <alignment horizontal="right" vertical="top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29"/>
  <sheetViews>
    <sheetView zoomScale="75" zoomScaleNormal="75" workbookViewId="0">
      <selection activeCell="A29" sqref="A29"/>
    </sheetView>
  </sheetViews>
  <sheetFormatPr defaultColWidth="7.140625" defaultRowHeight="15" x14ac:dyDescent="0.25"/>
  <cols>
    <col min="1" max="1" width="7.7109375" style="2" customWidth="1"/>
    <col min="2" max="2" width="59" style="2" customWidth="1"/>
    <col min="3" max="3" width="31.28515625" style="2" customWidth="1"/>
    <col min="4" max="16384" width="7.140625" style="2"/>
  </cols>
  <sheetData>
    <row r="1" spans="1:3" x14ac:dyDescent="0.25">
      <c r="A1" s="1"/>
      <c r="B1" s="103" t="s">
        <v>0</v>
      </c>
      <c r="C1" s="104"/>
    </row>
    <row r="2" spans="1:3" ht="28.5" customHeight="1" x14ac:dyDescent="0.25">
      <c r="A2" s="1"/>
      <c r="B2" s="251" t="s">
        <v>1</v>
      </c>
      <c r="C2" s="251"/>
    </row>
    <row r="3" spans="1:3" ht="15" customHeight="1" x14ac:dyDescent="0.25">
      <c r="A3" s="1"/>
      <c r="B3" s="252"/>
      <c r="C3" s="252"/>
    </row>
    <row r="4" spans="1:3" x14ac:dyDescent="0.25">
      <c r="A4" s="1"/>
      <c r="B4" s="252"/>
      <c r="C4" s="252"/>
    </row>
    <row r="5" spans="1:3" x14ac:dyDescent="0.25">
      <c r="A5" s="1"/>
      <c r="B5" s="1"/>
      <c r="C5" s="1"/>
    </row>
    <row r="6" spans="1:3" ht="15.75" x14ac:dyDescent="0.25">
      <c r="A6" s="253" t="s">
        <v>2</v>
      </c>
      <c r="B6" s="253"/>
      <c r="C6" s="253"/>
    </row>
    <row r="7" spans="1:3" ht="15.75" x14ac:dyDescent="0.25">
      <c r="A7" s="253" t="s">
        <v>3</v>
      </c>
      <c r="B7" s="253"/>
      <c r="C7" s="253"/>
    </row>
    <row r="8" spans="1:3" ht="15.75" customHeight="1" x14ac:dyDescent="0.25">
      <c r="A8" s="250" t="s">
        <v>173</v>
      </c>
      <c r="B8" s="250"/>
      <c r="C8" s="250"/>
    </row>
    <row r="9" spans="1:3" x14ac:dyDescent="0.25">
      <c r="A9" s="3"/>
      <c r="B9" s="3"/>
      <c r="C9" s="3"/>
    </row>
    <row r="10" spans="1:3" ht="15.75" x14ac:dyDescent="0.25">
      <c r="A10" s="4" t="s">
        <v>174</v>
      </c>
      <c r="B10"/>
      <c r="C10"/>
    </row>
    <row r="11" spans="1:3" ht="15.75" x14ac:dyDescent="0.25">
      <c r="A11" s="5"/>
      <c r="B11"/>
      <c r="C11"/>
    </row>
    <row r="12" spans="1:3" ht="15.75" x14ac:dyDescent="0.25">
      <c r="A12" s="4" t="s">
        <v>176</v>
      </c>
      <c r="B12"/>
      <c r="C12"/>
    </row>
    <row r="13" spans="1:3" ht="15.75" x14ac:dyDescent="0.25">
      <c r="A13" s="5"/>
      <c r="B13"/>
      <c r="C13"/>
    </row>
    <row r="14" spans="1:3" ht="15.75" x14ac:dyDescent="0.25">
      <c r="A14" s="4" t="s">
        <v>175</v>
      </c>
      <c r="B14"/>
      <c r="C14"/>
    </row>
    <row r="15" spans="1:3" ht="15.75" x14ac:dyDescent="0.25">
      <c r="A15" s="6"/>
      <c r="B15"/>
      <c r="C15"/>
    </row>
    <row r="16" spans="1:3" ht="15.75" x14ac:dyDescent="0.25">
      <c r="A16" s="4" t="s">
        <v>177</v>
      </c>
      <c r="B16"/>
      <c r="C16"/>
    </row>
    <row r="17" spans="1:3" ht="15.75" x14ac:dyDescent="0.25">
      <c r="A17" s="5"/>
      <c r="B17"/>
      <c r="C17"/>
    </row>
    <row r="18" spans="1:3" ht="15.75" x14ac:dyDescent="0.25">
      <c r="A18" s="4" t="s">
        <v>178</v>
      </c>
      <c r="B18"/>
      <c r="C18"/>
    </row>
    <row r="19" spans="1:3" ht="15.75" x14ac:dyDescent="0.25">
      <c r="A19" s="7"/>
      <c r="B19"/>
      <c r="C19"/>
    </row>
    <row r="20" spans="1:3" ht="15.75" x14ac:dyDescent="0.25">
      <c r="A20" s="4" t="s">
        <v>179</v>
      </c>
      <c r="B20"/>
      <c r="C20"/>
    </row>
    <row r="21" spans="1:3" ht="15.75" x14ac:dyDescent="0.25">
      <c r="A21" s="7"/>
      <c r="B21"/>
      <c r="C21"/>
    </row>
    <row r="22" spans="1:3" ht="15.75" x14ac:dyDescent="0.25">
      <c r="A22" s="4" t="s">
        <v>180</v>
      </c>
      <c r="B22"/>
      <c r="C22"/>
    </row>
    <row r="23" spans="1:3" ht="15.75" x14ac:dyDescent="0.25">
      <c r="A23" s="5"/>
      <c r="B23"/>
      <c r="C23"/>
    </row>
    <row r="24" spans="1:3" ht="15.75" x14ac:dyDescent="0.25">
      <c r="A24" s="4" t="s">
        <v>181</v>
      </c>
      <c r="B24" s="8"/>
      <c r="C24" s="8"/>
    </row>
    <row r="25" spans="1:3" ht="15.75" x14ac:dyDescent="0.25">
      <c r="A25" s="5"/>
      <c r="B25" s="8"/>
      <c r="C25" s="8"/>
    </row>
    <row r="26" spans="1:3" ht="15.75" x14ac:dyDescent="0.25">
      <c r="A26" s="4" t="s">
        <v>182</v>
      </c>
      <c r="B26" s="8"/>
      <c r="C26" s="8"/>
    </row>
    <row r="27" spans="1:3" ht="15.75" x14ac:dyDescent="0.25">
      <c r="A27" s="5"/>
      <c r="B27" s="8"/>
      <c r="C27" s="8"/>
    </row>
    <row r="28" spans="1:3" ht="15.75" x14ac:dyDescent="0.25">
      <c r="A28" s="4" t="s">
        <v>183</v>
      </c>
      <c r="B28" s="8"/>
      <c r="C28" s="8"/>
    </row>
    <row r="29" spans="1:3" x14ac:dyDescent="0.25">
      <c r="A29" s="9"/>
      <c r="B29" s="8"/>
      <c r="C29" s="8"/>
    </row>
  </sheetData>
  <mergeCells count="6">
    <mergeCell ref="A8:C8"/>
    <mergeCell ref="B2:C2"/>
    <mergeCell ref="B3:C3"/>
    <mergeCell ref="B4:C4"/>
    <mergeCell ref="A6:C6"/>
    <mergeCell ref="A7:C7"/>
  </mergeCells>
  <pageMargins left="0.38" right="0.17" top="0.52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66"/>
  <sheetViews>
    <sheetView tabSelected="1" topLeftCell="A40" zoomScale="75" zoomScaleNormal="75" workbookViewId="0">
      <selection activeCell="D59" sqref="D59"/>
    </sheetView>
  </sheetViews>
  <sheetFormatPr defaultColWidth="7.140625" defaultRowHeight="15" x14ac:dyDescent="0.25"/>
  <cols>
    <col min="1" max="1" width="10" style="40" customWidth="1"/>
    <col min="2" max="2" width="85.28515625" style="40" customWidth="1"/>
    <col min="3" max="3" width="14" style="40" customWidth="1"/>
    <col min="4" max="4" width="17" style="40" customWidth="1"/>
    <col min="5" max="5" width="18.28515625" style="40" customWidth="1"/>
    <col min="6" max="6" width="8.5703125" style="23" customWidth="1"/>
    <col min="7" max="18" width="8.5703125" style="40" customWidth="1"/>
    <col min="19" max="16384" width="7.140625" style="40"/>
  </cols>
  <sheetData>
    <row r="1" spans="1:6" ht="18" customHeight="1" x14ac:dyDescent="0.25">
      <c r="A1" s="184"/>
      <c r="B1" s="184"/>
      <c r="C1" s="184"/>
      <c r="D1" s="184" t="s">
        <v>4</v>
      </c>
      <c r="E1" s="184"/>
      <c r="F1" s="40"/>
    </row>
    <row r="2" spans="1:6" ht="45" customHeight="1" x14ac:dyDescent="0.25">
      <c r="A2" s="184"/>
      <c r="B2" s="184"/>
      <c r="C2" s="184"/>
      <c r="D2" s="255" t="s">
        <v>1</v>
      </c>
      <c r="E2" s="255"/>
      <c r="F2" s="40"/>
    </row>
    <row r="3" spans="1:6" ht="15.75" customHeight="1" x14ac:dyDescent="0.25">
      <c r="A3" s="185"/>
      <c r="B3" s="185"/>
      <c r="C3" s="185"/>
      <c r="D3" s="256"/>
      <c r="E3" s="256"/>
      <c r="F3" s="40"/>
    </row>
    <row r="4" spans="1:6" x14ac:dyDescent="0.25">
      <c r="A4" s="185"/>
      <c r="B4" s="185"/>
      <c r="C4" s="185"/>
      <c r="D4" s="185"/>
      <c r="E4" s="185"/>
      <c r="F4" s="40"/>
    </row>
    <row r="5" spans="1:6" ht="16.5" x14ac:dyDescent="0.25">
      <c r="A5" s="38"/>
      <c r="B5" s="38"/>
      <c r="C5" s="38"/>
      <c r="D5" s="38"/>
      <c r="E5" s="38"/>
      <c r="F5" s="40"/>
    </row>
    <row r="6" spans="1:6" ht="15.75" customHeight="1" x14ac:dyDescent="0.25">
      <c r="A6" s="257" t="s">
        <v>5</v>
      </c>
      <c r="B6" s="257"/>
      <c r="C6" s="257"/>
      <c r="D6" s="257"/>
      <c r="E6" s="257"/>
      <c r="F6" s="40"/>
    </row>
    <row r="7" spans="1:6" ht="15.75" customHeight="1" x14ac:dyDescent="0.25">
      <c r="A7" s="258" t="s">
        <v>6</v>
      </c>
      <c r="B7" s="258"/>
      <c r="C7" s="258"/>
      <c r="D7" s="258"/>
      <c r="E7" s="258"/>
      <c r="F7" s="40"/>
    </row>
    <row r="8" spans="1:6" ht="15.75" customHeight="1" x14ac:dyDescent="0.25">
      <c r="A8" s="257" t="s">
        <v>184</v>
      </c>
      <c r="B8" s="257"/>
      <c r="C8" s="257"/>
      <c r="D8" s="257"/>
      <c r="E8" s="257"/>
      <c r="F8" s="40"/>
    </row>
    <row r="9" spans="1:6" ht="15.75" customHeight="1" x14ac:dyDescent="0.25">
      <c r="A9" s="258" t="s">
        <v>185</v>
      </c>
      <c r="B9" s="258"/>
      <c r="C9" s="258"/>
      <c r="D9" s="258"/>
      <c r="E9" s="258"/>
      <c r="F9" s="40"/>
    </row>
    <row r="10" spans="1:6" ht="16.5" thickBot="1" x14ac:dyDescent="0.3">
      <c r="A10" s="177"/>
      <c r="B10" s="177"/>
      <c r="C10" s="177"/>
      <c r="D10" s="177"/>
      <c r="E10" s="177"/>
      <c r="F10" s="40"/>
    </row>
    <row r="11" spans="1:6" ht="30" customHeight="1" x14ac:dyDescent="0.25">
      <c r="A11" s="259"/>
      <c r="B11" s="261" t="s">
        <v>7</v>
      </c>
      <c r="C11" s="263" t="s">
        <v>8</v>
      </c>
      <c r="D11" s="261" t="s">
        <v>9</v>
      </c>
      <c r="E11" s="265"/>
      <c r="F11" s="40"/>
    </row>
    <row r="12" spans="1:6" ht="33" customHeight="1" thickBot="1" x14ac:dyDescent="0.3">
      <c r="A12" s="260"/>
      <c r="B12" s="262"/>
      <c r="C12" s="264"/>
      <c r="D12" s="182" t="s">
        <v>10</v>
      </c>
      <c r="E12" s="135" t="s">
        <v>11</v>
      </c>
      <c r="F12" s="40"/>
    </row>
    <row r="13" spans="1:6" ht="149.25" customHeight="1" x14ac:dyDescent="0.25">
      <c r="A13" s="134" t="s">
        <v>134</v>
      </c>
      <c r="B13" s="127" t="s">
        <v>198</v>
      </c>
      <c r="C13" s="246" t="s">
        <v>199</v>
      </c>
      <c r="D13" s="115">
        <v>20412.5</v>
      </c>
      <c r="E13" s="129">
        <v>20412.5</v>
      </c>
      <c r="F13" s="40"/>
    </row>
    <row r="14" spans="1:6" ht="31.5" x14ac:dyDescent="0.25">
      <c r="A14" s="128" t="s">
        <v>135</v>
      </c>
      <c r="B14" s="120" t="s">
        <v>13</v>
      </c>
      <c r="C14" s="247" t="s">
        <v>200</v>
      </c>
      <c r="D14" s="116">
        <f>SUM(D13*0.372)</f>
        <v>7593.45</v>
      </c>
      <c r="E14" s="116">
        <f>SUM(E13*0.372)</f>
        <v>7593.45</v>
      </c>
      <c r="F14" s="40"/>
    </row>
    <row r="15" spans="1:6" ht="31.5" x14ac:dyDescent="0.25">
      <c r="A15" s="128" t="s">
        <v>136</v>
      </c>
      <c r="B15" s="120" t="s">
        <v>14</v>
      </c>
      <c r="C15" s="246" t="s">
        <v>200</v>
      </c>
      <c r="D15" s="116">
        <f>SUM(D13*0.628)</f>
        <v>12819.05</v>
      </c>
      <c r="E15" s="116">
        <f>SUM(E13*0.628)</f>
        <v>12819.05</v>
      </c>
      <c r="F15" s="40"/>
    </row>
    <row r="16" spans="1:6" ht="47.25" x14ac:dyDescent="0.25">
      <c r="A16" s="128" t="s">
        <v>137</v>
      </c>
      <c r="B16" s="120" t="s">
        <v>16</v>
      </c>
      <c r="C16" s="118" t="s">
        <v>15</v>
      </c>
      <c r="D16" s="34"/>
      <c r="E16" s="130" t="s">
        <v>142</v>
      </c>
      <c r="F16" s="40"/>
    </row>
    <row r="17" spans="1:6" ht="66" customHeight="1" thickBot="1" x14ac:dyDescent="0.3">
      <c r="A17" s="179" t="s">
        <v>138</v>
      </c>
      <c r="B17" s="131" t="s">
        <v>17</v>
      </c>
      <c r="C17" s="181" t="s">
        <v>12</v>
      </c>
      <c r="D17" s="132" t="s">
        <v>142</v>
      </c>
      <c r="E17" s="133" t="s">
        <v>142</v>
      </c>
      <c r="F17" s="40"/>
    </row>
    <row r="18" spans="1:6" ht="99" customHeight="1" x14ac:dyDescent="0.25">
      <c r="A18" s="178" t="s">
        <v>139</v>
      </c>
      <c r="B18" s="136" t="s">
        <v>170</v>
      </c>
      <c r="C18" s="180" t="s">
        <v>15</v>
      </c>
      <c r="D18" s="137"/>
      <c r="E18" s="138"/>
      <c r="F18" s="40"/>
    </row>
    <row r="19" spans="1:6" ht="15.75" x14ac:dyDescent="0.25">
      <c r="A19" s="139">
        <v>1</v>
      </c>
      <c r="B19" s="122" t="s">
        <v>147</v>
      </c>
      <c r="C19" s="121"/>
      <c r="D19" s="121"/>
      <c r="E19" s="140"/>
      <c r="F19" s="40"/>
    </row>
    <row r="20" spans="1:6" ht="31.5" customHeight="1" x14ac:dyDescent="0.25">
      <c r="A20" s="128" t="s">
        <v>151</v>
      </c>
      <c r="B20" s="120" t="s">
        <v>152</v>
      </c>
      <c r="C20" s="118" t="str">
        <f>C18</f>
        <v>рублей/км</v>
      </c>
      <c r="D20" s="35">
        <v>1078103</v>
      </c>
      <c r="E20" s="242">
        <v>1078103</v>
      </c>
      <c r="F20" s="40"/>
    </row>
    <row r="21" spans="1:6" ht="35.25" customHeight="1" x14ac:dyDescent="0.25">
      <c r="A21" s="128" t="s">
        <v>153</v>
      </c>
      <c r="B21" s="120" t="s">
        <v>154</v>
      </c>
      <c r="C21" s="118" t="str">
        <f>C20</f>
        <v>рублей/км</v>
      </c>
      <c r="D21" s="35">
        <v>1311238</v>
      </c>
      <c r="E21" s="242">
        <v>1311238</v>
      </c>
      <c r="F21" s="40"/>
    </row>
    <row r="22" spans="1:6" ht="15.75" x14ac:dyDescent="0.25">
      <c r="A22" s="139">
        <v>2</v>
      </c>
      <c r="B22" s="122" t="s">
        <v>148</v>
      </c>
      <c r="C22" s="121"/>
      <c r="D22" s="121"/>
      <c r="E22" s="243"/>
      <c r="F22" s="40"/>
    </row>
    <row r="23" spans="1:6" ht="31.5" x14ac:dyDescent="0.25">
      <c r="A23" s="128" t="s">
        <v>151</v>
      </c>
      <c r="B23" s="120" t="s">
        <v>152</v>
      </c>
      <c r="C23" s="118" t="str">
        <f>C21</f>
        <v>рублей/км</v>
      </c>
      <c r="D23" s="35">
        <v>1737844</v>
      </c>
      <c r="E23" s="242">
        <v>1737844</v>
      </c>
      <c r="F23" s="40"/>
    </row>
    <row r="24" spans="1:6" ht="31.5" x14ac:dyDescent="0.25">
      <c r="A24" s="128" t="s">
        <v>153</v>
      </c>
      <c r="B24" s="120" t="s">
        <v>154</v>
      </c>
      <c r="C24" s="118" t="str">
        <f>C23</f>
        <v>рублей/км</v>
      </c>
      <c r="D24" s="35">
        <v>1494763</v>
      </c>
      <c r="E24" s="242">
        <v>1494763</v>
      </c>
      <c r="F24" s="40"/>
    </row>
    <row r="25" spans="1:6" ht="30.75" customHeight="1" thickBot="1" x14ac:dyDescent="0.3">
      <c r="A25" s="179"/>
      <c r="B25" s="131"/>
      <c r="C25" s="181"/>
      <c r="D25" s="182"/>
      <c r="E25" s="135"/>
      <c r="F25" s="40"/>
    </row>
    <row r="26" spans="1:6" ht="94.5" x14ac:dyDescent="0.25">
      <c r="A26" s="178" t="s">
        <v>140</v>
      </c>
      <c r="B26" s="136" t="s">
        <v>18</v>
      </c>
      <c r="C26" s="180" t="s">
        <v>15</v>
      </c>
      <c r="D26" s="180"/>
      <c r="E26" s="183"/>
      <c r="F26" s="40"/>
    </row>
    <row r="27" spans="1:6" ht="33.75" customHeight="1" x14ac:dyDescent="0.25">
      <c r="A27" s="139">
        <v>1</v>
      </c>
      <c r="B27" s="122" t="s">
        <v>147</v>
      </c>
      <c r="C27" s="121"/>
      <c r="D27" s="121"/>
      <c r="E27" s="140"/>
      <c r="F27" s="40"/>
    </row>
    <row r="28" spans="1:6" ht="33.75" customHeight="1" x14ac:dyDescent="0.25">
      <c r="A28" s="128" t="s">
        <v>155</v>
      </c>
      <c r="B28" s="120" t="s">
        <v>156</v>
      </c>
      <c r="C28" s="118" t="str">
        <f>C26</f>
        <v>рублей/км</v>
      </c>
      <c r="D28" s="35">
        <v>1528958</v>
      </c>
      <c r="E28" s="242">
        <v>1528958</v>
      </c>
      <c r="F28" s="40"/>
    </row>
    <row r="29" spans="1:6" ht="33.75" customHeight="1" x14ac:dyDescent="0.25">
      <c r="A29" s="128" t="s">
        <v>157</v>
      </c>
      <c r="B29" s="120" t="s">
        <v>158</v>
      </c>
      <c r="C29" s="118" t="str">
        <f>C28</f>
        <v>рублей/км</v>
      </c>
      <c r="D29" s="35">
        <v>2482905</v>
      </c>
      <c r="E29" s="242">
        <v>2482905</v>
      </c>
      <c r="F29" s="40"/>
    </row>
    <row r="30" spans="1:6" ht="33.75" customHeight="1" x14ac:dyDescent="0.25">
      <c r="A30" s="128" t="s">
        <v>159</v>
      </c>
      <c r="B30" s="120" t="s">
        <v>160</v>
      </c>
      <c r="C30" s="118" t="str">
        <f t="shared" ref="C30:C33" si="0">C29</f>
        <v>рублей/км</v>
      </c>
      <c r="D30" s="35">
        <v>2388841</v>
      </c>
      <c r="E30" s="242">
        <v>2388841</v>
      </c>
      <c r="F30" s="40"/>
    </row>
    <row r="31" spans="1:6" ht="33.75" customHeight="1" x14ac:dyDescent="0.25">
      <c r="A31" s="128" t="s">
        <v>161</v>
      </c>
      <c r="B31" s="120" t="s">
        <v>162</v>
      </c>
      <c r="C31" s="118" t="str">
        <f>C30</f>
        <v>рублей/км</v>
      </c>
      <c r="D31" s="35">
        <v>6285080</v>
      </c>
      <c r="E31" s="242">
        <v>6285080</v>
      </c>
      <c r="F31" s="40"/>
    </row>
    <row r="32" spans="1:6" ht="33.75" customHeight="1" x14ac:dyDescent="0.25">
      <c r="A32" s="128" t="s">
        <v>163</v>
      </c>
      <c r="B32" s="120" t="s">
        <v>164</v>
      </c>
      <c r="C32" s="118" t="str">
        <f t="shared" si="0"/>
        <v>рублей/км</v>
      </c>
      <c r="D32" s="35">
        <v>6582775</v>
      </c>
      <c r="E32" s="242">
        <v>6582775</v>
      </c>
      <c r="F32" s="40"/>
    </row>
    <row r="33" spans="1:6" ht="31.5" x14ac:dyDescent="0.25">
      <c r="A33" s="128" t="s">
        <v>165</v>
      </c>
      <c r="B33" s="120" t="s">
        <v>166</v>
      </c>
      <c r="C33" s="118" t="str">
        <f t="shared" si="0"/>
        <v>рублей/км</v>
      </c>
      <c r="D33" s="35">
        <v>7813314</v>
      </c>
      <c r="E33" s="242">
        <v>7813314</v>
      </c>
      <c r="F33" s="40"/>
    </row>
    <row r="34" spans="1:6" ht="15.75" x14ac:dyDescent="0.25">
      <c r="A34" s="139">
        <v>2</v>
      </c>
      <c r="B34" s="122" t="s">
        <v>148</v>
      </c>
      <c r="C34" s="121"/>
      <c r="D34" s="121"/>
      <c r="E34" s="140"/>
      <c r="F34" s="40"/>
    </row>
    <row r="35" spans="1:6" ht="31.5" x14ac:dyDescent="0.25">
      <c r="A35" s="128" t="s">
        <v>155</v>
      </c>
      <c r="B35" s="120" t="s">
        <v>156</v>
      </c>
      <c r="C35" s="118" t="str">
        <f>C33</f>
        <v>рублей/км</v>
      </c>
      <c r="D35" s="35">
        <v>1668859</v>
      </c>
      <c r="E35" s="242">
        <v>1668859</v>
      </c>
      <c r="F35" s="40"/>
    </row>
    <row r="36" spans="1:6" ht="30.75" customHeight="1" x14ac:dyDescent="0.25">
      <c r="A36" s="128" t="s">
        <v>157</v>
      </c>
      <c r="B36" s="120" t="s">
        <v>158</v>
      </c>
      <c r="C36" s="118" t="str">
        <f>C35</f>
        <v>рублей/км</v>
      </c>
      <c r="D36" s="35">
        <v>2380170</v>
      </c>
      <c r="E36" s="242">
        <v>2380170</v>
      </c>
      <c r="F36" s="40"/>
    </row>
    <row r="37" spans="1:6" ht="30.75" customHeight="1" x14ac:dyDescent="0.25">
      <c r="A37" s="128" t="s">
        <v>159</v>
      </c>
      <c r="B37" s="120" t="s">
        <v>160</v>
      </c>
      <c r="C37" s="118" t="str">
        <f t="shared" ref="C37:C40" si="1">C35</f>
        <v>рублей/км</v>
      </c>
      <c r="D37" s="35">
        <v>2115956</v>
      </c>
      <c r="E37" s="242">
        <v>2115956</v>
      </c>
      <c r="F37" s="40"/>
    </row>
    <row r="38" spans="1:6" ht="30.75" customHeight="1" x14ac:dyDescent="0.25">
      <c r="A38" s="128" t="s">
        <v>161</v>
      </c>
      <c r="B38" s="120" t="s">
        <v>167</v>
      </c>
      <c r="C38" s="118" t="str">
        <f t="shared" si="1"/>
        <v>рублей/км</v>
      </c>
      <c r="D38" s="35">
        <v>5557167</v>
      </c>
      <c r="E38" s="242">
        <v>5557167</v>
      </c>
      <c r="F38" s="40"/>
    </row>
    <row r="39" spans="1:6" ht="30.75" customHeight="1" x14ac:dyDescent="0.25">
      <c r="A39" s="128" t="s">
        <v>163</v>
      </c>
      <c r="B39" s="120" t="s">
        <v>168</v>
      </c>
      <c r="C39" s="118" t="str">
        <f t="shared" si="1"/>
        <v>рублей/км</v>
      </c>
      <c r="D39" s="35">
        <v>5701714</v>
      </c>
      <c r="E39" s="242">
        <v>5701714</v>
      </c>
      <c r="F39" s="40"/>
    </row>
    <row r="40" spans="1:6" ht="30.75" customHeight="1" x14ac:dyDescent="0.25">
      <c r="A40" s="128" t="s">
        <v>165</v>
      </c>
      <c r="B40" s="120" t="s">
        <v>169</v>
      </c>
      <c r="C40" s="118" t="str">
        <f t="shared" si="1"/>
        <v>рублей/км</v>
      </c>
      <c r="D40" s="35">
        <v>7307647</v>
      </c>
      <c r="E40" s="242">
        <v>7307647</v>
      </c>
      <c r="F40" s="40"/>
    </row>
    <row r="41" spans="1:6" ht="16.5" thickBot="1" x14ac:dyDescent="0.3">
      <c r="A41" s="179"/>
      <c r="B41" s="131"/>
      <c r="C41" s="182"/>
      <c r="D41" s="141"/>
      <c r="E41" s="142"/>
      <c r="F41" s="40"/>
    </row>
    <row r="42" spans="1:6" ht="94.5" customHeight="1" x14ac:dyDescent="0.25">
      <c r="A42" s="178" t="s">
        <v>141</v>
      </c>
      <c r="B42" s="136" t="s">
        <v>171</v>
      </c>
      <c r="C42" s="180" t="s">
        <v>12</v>
      </c>
      <c r="D42" s="180"/>
      <c r="E42" s="183"/>
      <c r="F42" s="40"/>
    </row>
    <row r="43" spans="1:6" ht="17.25" customHeight="1" x14ac:dyDescent="0.25">
      <c r="A43" s="128"/>
      <c r="B43" s="126" t="s">
        <v>150</v>
      </c>
      <c r="C43" s="118"/>
      <c r="D43" s="118"/>
      <c r="E43" s="143"/>
      <c r="F43" s="40"/>
    </row>
    <row r="44" spans="1:6" ht="36" customHeight="1" x14ac:dyDescent="0.25">
      <c r="A44" s="128" t="s">
        <v>187</v>
      </c>
      <c r="B44" s="120" t="s">
        <v>188</v>
      </c>
      <c r="C44" s="118" t="s">
        <v>12</v>
      </c>
      <c r="D44" s="244">
        <v>10701</v>
      </c>
      <c r="E44" s="245">
        <v>10701</v>
      </c>
      <c r="F44" s="40"/>
    </row>
    <row r="45" spans="1:6" ht="36" customHeight="1" x14ac:dyDescent="0.25">
      <c r="A45" s="128" t="s">
        <v>189</v>
      </c>
      <c r="B45" s="120" t="s">
        <v>190</v>
      </c>
      <c r="C45" s="118" t="s">
        <v>12</v>
      </c>
      <c r="D45" s="244">
        <v>5716</v>
      </c>
      <c r="E45" s="245">
        <v>5716</v>
      </c>
      <c r="F45" s="40"/>
    </row>
    <row r="46" spans="1:6" ht="36" customHeight="1" x14ac:dyDescent="0.25">
      <c r="A46" s="128" t="s">
        <v>191</v>
      </c>
      <c r="B46" s="120" t="s">
        <v>192</v>
      </c>
      <c r="C46" s="118" t="s">
        <v>12</v>
      </c>
      <c r="D46" s="244">
        <v>4222</v>
      </c>
      <c r="E46" s="245">
        <v>4222</v>
      </c>
      <c r="F46" s="40"/>
    </row>
    <row r="47" spans="1:6" ht="36" customHeight="1" x14ac:dyDescent="0.25">
      <c r="A47" s="128" t="s">
        <v>193</v>
      </c>
      <c r="B47" s="120" t="s">
        <v>194</v>
      </c>
      <c r="C47" s="118" t="s">
        <v>12</v>
      </c>
      <c r="D47" s="244">
        <v>7451</v>
      </c>
      <c r="E47" s="245">
        <v>7451</v>
      </c>
      <c r="F47" s="40"/>
    </row>
    <row r="48" spans="1:6" ht="36" customHeight="1" x14ac:dyDescent="0.25">
      <c r="A48" s="128" t="s">
        <v>195</v>
      </c>
      <c r="B48" s="120" t="s">
        <v>196</v>
      </c>
      <c r="C48" s="118" t="s">
        <v>12</v>
      </c>
      <c r="D48" s="244">
        <v>6376</v>
      </c>
      <c r="E48" s="245">
        <v>6376</v>
      </c>
      <c r="F48" s="40"/>
    </row>
    <row r="49" spans="1:6" ht="36" customHeight="1" x14ac:dyDescent="0.25">
      <c r="A49" s="128"/>
      <c r="B49" s="120"/>
      <c r="C49" s="118"/>
      <c r="D49" s="116"/>
      <c r="E49" s="144"/>
      <c r="F49" s="40"/>
    </row>
    <row r="50" spans="1:6" ht="36" customHeight="1" thickBot="1" x14ac:dyDescent="0.3">
      <c r="A50" s="179"/>
      <c r="B50" s="131"/>
      <c r="C50" s="181"/>
      <c r="D50" s="145"/>
      <c r="E50" s="146"/>
      <c r="F50" s="40"/>
    </row>
    <row r="51" spans="1:6" ht="32.25" customHeight="1" x14ac:dyDescent="0.25">
      <c r="A51" s="254" t="s">
        <v>19</v>
      </c>
      <c r="B51" s="254"/>
      <c r="C51" s="254"/>
      <c r="D51" s="254"/>
      <c r="E51" s="254"/>
      <c r="F51" s="40"/>
    </row>
    <row r="52" spans="1:6" ht="32.25" customHeight="1" x14ac:dyDescent="0.25">
      <c r="F52" s="40"/>
    </row>
    <row r="53" spans="1:6" ht="32.25" customHeight="1" x14ac:dyDescent="0.25">
      <c r="F53" s="40"/>
    </row>
    <row r="54" spans="1:6" ht="32.25" customHeight="1" x14ac:dyDescent="0.25">
      <c r="F54" s="40"/>
    </row>
    <row r="55" spans="1:6" ht="32.25" customHeight="1" x14ac:dyDescent="0.25">
      <c r="F55" s="40"/>
    </row>
    <row r="56" spans="1:6" s="37" customFormat="1" ht="32.25" customHeight="1" x14ac:dyDescent="0.25"/>
    <row r="57" spans="1:6" s="119" customFormat="1" ht="32.25" customHeight="1" x14ac:dyDescent="0.25"/>
    <row r="58" spans="1:6" ht="32.25" customHeight="1" x14ac:dyDescent="0.25">
      <c r="A58" s="23"/>
      <c r="F58" s="40"/>
    </row>
    <row r="59" spans="1:6" ht="32.25" customHeight="1" x14ac:dyDescent="0.25">
      <c r="A59" s="23"/>
      <c r="F59" s="40"/>
    </row>
    <row r="60" spans="1:6" ht="16.5" customHeight="1" x14ac:dyDescent="0.25">
      <c r="A60" s="23"/>
      <c r="F60" s="40"/>
    </row>
    <row r="61" spans="1:6" x14ac:dyDescent="0.25">
      <c r="A61" s="23"/>
      <c r="F61" s="40"/>
    </row>
    <row r="62" spans="1:6" ht="51.75" customHeight="1" x14ac:dyDescent="0.25">
      <c r="A62" s="23"/>
      <c r="F62" s="40"/>
    </row>
    <row r="63" spans="1:6" ht="15.75" x14ac:dyDescent="0.25">
      <c r="A63" s="123"/>
      <c r="B63" s="124"/>
      <c r="C63" s="124"/>
    </row>
    <row r="64" spans="1:6" x14ac:dyDescent="0.25">
      <c r="A64" s="37"/>
      <c r="B64" s="37"/>
      <c r="C64" s="37"/>
      <c r="D64" s="37"/>
      <c r="E64" s="37"/>
    </row>
    <row r="65" spans="1:5" x14ac:dyDescent="0.25">
      <c r="A65" s="37"/>
      <c r="B65" s="37"/>
      <c r="C65" s="37"/>
      <c r="D65" s="37"/>
      <c r="E65" s="37"/>
    </row>
    <row r="66" spans="1:5" x14ac:dyDescent="0.25">
      <c r="A66" s="36"/>
      <c r="B66" s="36"/>
      <c r="C66" s="36"/>
      <c r="D66" s="36"/>
      <c r="E66" s="36"/>
    </row>
  </sheetData>
  <mergeCells count="11">
    <mergeCell ref="A51:E51"/>
    <mergeCell ref="D2:E2"/>
    <mergeCell ref="D3:E3"/>
    <mergeCell ref="A6:E6"/>
    <mergeCell ref="A7:E7"/>
    <mergeCell ref="A8:E8"/>
    <mergeCell ref="A9:E9"/>
    <mergeCell ref="A11:A12"/>
    <mergeCell ref="B11:B12"/>
    <mergeCell ref="C11:C12"/>
    <mergeCell ref="D11:E11"/>
  </mergeCells>
  <pageMargins left="0.43" right="0.15748031496062992" top="0.27559055118110237" bottom="0.19685039370078741" header="0.15748031496062992" footer="0.15748031496062992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33"/>
  <sheetViews>
    <sheetView topLeftCell="A19" zoomScale="75" zoomScaleNormal="75" workbookViewId="0">
      <selection activeCell="C25" sqref="C25"/>
    </sheetView>
  </sheetViews>
  <sheetFormatPr defaultColWidth="7.140625" defaultRowHeight="15" x14ac:dyDescent="0.25"/>
  <cols>
    <col min="1" max="1" width="7.7109375" style="2" customWidth="1"/>
    <col min="2" max="2" width="59" style="2" customWidth="1"/>
    <col min="3" max="3" width="18.7109375" style="2" customWidth="1"/>
    <col min="4" max="4" width="17" style="40" customWidth="1"/>
    <col min="5" max="5" width="18.28515625" style="40" customWidth="1"/>
    <col min="6" max="12" width="7.140625" style="2"/>
    <col min="13" max="13" width="9.28515625" style="2" bestFit="1" customWidth="1"/>
    <col min="14" max="16384" width="7.140625" style="2"/>
  </cols>
  <sheetData>
    <row r="1" spans="1:13" s="10" customFormat="1" ht="7.5" customHeight="1" x14ac:dyDescent="0.2">
      <c r="D1" s="36"/>
      <c r="E1" s="36"/>
    </row>
    <row r="2" spans="1:13" s="10" customFormat="1" ht="15.75" customHeight="1" x14ac:dyDescent="0.2">
      <c r="D2" s="267" t="s">
        <v>20</v>
      </c>
      <c r="E2" s="267"/>
    </row>
    <row r="3" spans="1:13" s="12" customFormat="1" ht="39.75" customHeight="1" x14ac:dyDescent="0.2">
      <c r="D3" s="266" t="s">
        <v>1</v>
      </c>
      <c r="E3" s="266"/>
    </row>
    <row r="4" spans="1:13" s="12" customFormat="1" ht="13.5" customHeight="1" x14ac:dyDescent="0.2">
      <c r="E4" s="37"/>
    </row>
    <row r="5" spans="1:13" s="10" customFormat="1" ht="12.75" x14ac:dyDescent="0.2">
      <c r="D5" s="268"/>
      <c r="E5" s="268"/>
    </row>
    <row r="6" spans="1:13" s="13" customFormat="1" ht="7.5" customHeight="1" x14ac:dyDescent="0.25">
      <c r="D6" s="38"/>
      <c r="E6" s="106"/>
    </row>
    <row r="7" spans="1:13" s="13" customFormat="1" ht="7.5" customHeight="1" x14ac:dyDescent="0.25">
      <c r="D7" s="38"/>
      <c r="E7" s="38"/>
    </row>
    <row r="8" spans="1:13" s="17" customFormat="1" ht="18.75" customHeight="1" x14ac:dyDescent="0.3">
      <c r="A8" s="273" t="s">
        <v>172</v>
      </c>
      <c r="B8" s="273"/>
      <c r="C8" s="273"/>
      <c r="D8" s="273"/>
      <c r="E8" s="273"/>
    </row>
    <row r="9" spans="1:13" s="18" customFormat="1" ht="18.75" x14ac:dyDescent="0.3">
      <c r="A9" s="274" t="s">
        <v>21</v>
      </c>
      <c r="B9" s="274"/>
      <c r="C9" s="274"/>
      <c r="D9" s="274"/>
      <c r="E9" s="274"/>
    </row>
    <row r="10" spans="1:13" ht="15.75" x14ac:dyDescent="0.25">
      <c r="A10" s="14"/>
      <c r="B10" s="14"/>
      <c r="C10" s="14"/>
      <c r="D10" s="39"/>
      <c r="E10" s="39"/>
    </row>
    <row r="11" spans="1:13" s="19" customFormat="1" ht="13.5" customHeight="1" x14ac:dyDescent="0.25">
      <c r="A11" s="275" t="s">
        <v>22</v>
      </c>
      <c r="B11" s="275" t="s">
        <v>23</v>
      </c>
      <c r="C11" s="275" t="s">
        <v>24</v>
      </c>
      <c r="D11" s="275" t="s">
        <v>25</v>
      </c>
      <c r="E11" s="275" t="s">
        <v>26</v>
      </c>
    </row>
    <row r="12" spans="1:13" s="19" customFormat="1" ht="83.25" customHeight="1" x14ac:dyDescent="0.25">
      <c r="A12" s="276"/>
      <c r="B12" s="276"/>
      <c r="C12" s="276"/>
      <c r="D12" s="276"/>
      <c r="E12" s="276"/>
    </row>
    <row r="13" spans="1:13" s="20" customFormat="1" ht="31.5" x14ac:dyDescent="0.25">
      <c r="A13" s="270" t="s">
        <v>27</v>
      </c>
      <c r="B13" s="16" t="s">
        <v>28</v>
      </c>
      <c r="C13" s="107">
        <f>SUM(M13*0.372)</f>
        <v>182242.8</v>
      </c>
      <c r="D13" s="107">
        <v>5637.6</v>
      </c>
      <c r="E13" s="117">
        <f>SUM(C13/D13)</f>
        <v>32.326309067688371</v>
      </c>
      <c r="M13" s="20">
        <v>489900</v>
      </c>
    </row>
    <row r="14" spans="1:13" s="20" customFormat="1" ht="15.75" x14ac:dyDescent="0.25">
      <c r="A14" s="271"/>
      <c r="B14" s="21" t="s">
        <v>10</v>
      </c>
      <c r="C14" s="107">
        <f>SUM(M13*0.372)</f>
        <v>182242.8</v>
      </c>
      <c r="D14" s="107">
        <v>5637.6</v>
      </c>
      <c r="E14" s="117">
        <f>SUM(C14/D14)</f>
        <v>32.326309067688371</v>
      </c>
    </row>
    <row r="15" spans="1:13" s="20" customFormat="1" ht="15.75" x14ac:dyDescent="0.25">
      <c r="A15" s="272"/>
      <c r="B15" s="21" t="s">
        <v>29</v>
      </c>
      <c r="C15" s="107">
        <v>0</v>
      </c>
      <c r="D15" s="107">
        <v>0</v>
      </c>
      <c r="E15" s="117">
        <v>0</v>
      </c>
    </row>
    <row r="16" spans="1:13" s="20" customFormat="1" ht="31.5" x14ac:dyDescent="0.25">
      <c r="A16" s="15" t="s">
        <v>30</v>
      </c>
      <c r="B16" s="16" t="s">
        <v>149</v>
      </c>
      <c r="C16" s="108"/>
      <c r="D16" s="108" t="s">
        <v>142</v>
      </c>
      <c r="E16" s="108" t="s">
        <v>142</v>
      </c>
    </row>
    <row r="17" spans="1:5" s="20" customFormat="1" ht="31.5" x14ac:dyDescent="0.25">
      <c r="A17" s="270" t="s">
        <v>31</v>
      </c>
      <c r="B17" s="16" t="s">
        <v>32</v>
      </c>
      <c r="C17" s="108"/>
      <c r="D17" s="108"/>
      <c r="E17" s="108"/>
    </row>
    <row r="18" spans="1:5" s="20" customFormat="1" ht="15.75" x14ac:dyDescent="0.25">
      <c r="A18" s="271"/>
      <c r="B18" s="125" t="s">
        <v>33</v>
      </c>
      <c r="C18" s="107"/>
      <c r="D18" s="107"/>
      <c r="E18" s="117"/>
    </row>
    <row r="19" spans="1:5" s="20" customFormat="1" ht="15.75" x14ac:dyDescent="0.25">
      <c r="A19" s="271"/>
      <c r="B19" s="125" t="s">
        <v>34</v>
      </c>
      <c r="C19" s="107"/>
      <c r="D19" s="107"/>
      <c r="E19" s="117"/>
    </row>
    <row r="20" spans="1:5" s="20" customFormat="1" ht="15.75" x14ac:dyDescent="0.25">
      <c r="A20" s="271"/>
      <c r="B20" s="21" t="s">
        <v>35</v>
      </c>
      <c r="C20" s="107"/>
      <c r="D20" s="107"/>
      <c r="E20" s="107"/>
    </row>
    <row r="21" spans="1:5" s="20" customFormat="1" ht="50.25" customHeight="1" x14ac:dyDescent="0.25">
      <c r="A21" s="271"/>
      <c r="B21" s="125" t="s">
        <v>36</v>
      </c>
      <c r="C21" s="147"/>
      <c r="D21" s="107"/>
      <c r="E21" s="117"/>
    </row>
    <row r="22" spans="1:5" s="20" customFormat="1" ht="47.25" x14ac:dyDescent="0.25">
      <c r="A22" s="272"/>
      <c r="B22" s="21" t="s">
        <v>143</v>
      </c>
      <c r="C22" s="108" t="s">
        <v>142</v>
      </c>
      <c r="D22" s="108" t="s">
        <v>142</v>
      </c>
      <c r="E22" s="108" t="s">
        <v>142</v>
      </c>
    </row>
    <row r="23" spans="1:5" s="20" customFormat="1" ht="36" customHeight="1" x14ac:dyDescent="0.25">
      <c r="A23" s="270" t="s">
        <v>37</v>
      </c>
      <c r="B23" s="16" t="s">
        <v>144</v>
      </c>
      <c r="C23" s="107">
        <f>SUM(M13*0.628)</f>
        <v>307657.2</v>
      </c>
      <c r="D23" s="107">
        <v>5638</v>
      </c>
      <c r="E23" s="117">
        <f>SUM(C23/D23)</f>
        <v>54.568499467896416</v>
      </c>
    </row>
    <row r="24" spans="1:5" s="20" customFormat="1" ht="15.75" x14ac:dyDescent="0.25">
      <c r="A24" s="271"/>
      <c r="B24" s="21" t="s">
        <v>10</v>
      </c>
      <c r="C24" s="107">
        <f>SUM(M13*0.628)</f>
        <v>307657.2</v>
      </c>
      <c r="D24" s="107">
        <v>5638</v>
      </c>
      <c r="E24" s="117">
        <f>SUM(C24/D24)</f>
        <v>54.568499467896416</v>
      </c>
    </row>
    <row r="25" spans="1:5" s="20" customFormat="1" ht="15.75" x14ac:dyDescent="0.25">
      <c r="A25" s="272"/>
      <c r="B25" s="21" t="s">
        <v>29</v>
      </c>
      <c r="C25" s="107"/>
      <c r="D25" s="107">
        <v>0</v>
      </c>
      <c r="E25" s="117">
        <v>0</v>
      </c>
    </row>
    <row r="26" spans="1:5" s="20" customFormat="1" ht="66" customHeight="1" x14ac:dyDescent="0.25">
      <c r="A26" s="270" t="s">
        <v>38</v>
      </c>
      <c r="B26" s="16" t="s">
        <v>145</v>
      </c>
      <c r="C26" s="108" t="s">
        <v>142</v>
      </c>
      <c r="D26" s="108" t="s">
        <v>142</v>
      </c>
      <c r="E26" s="108" t="s">
        <v>142</v>
      </c>
    </row>
    <row r="27" spans="1:5" s="20" customFormat="1" ht="15.75" x14ac:dyDescent="0.25">
      <c r="A27" s="271"/>
      <c r="B27" s="21" t="s">
        <v>10</v>
      </c>
      <c r="C27" s="108"/>
      <c r="D27" s="108"/>
      <c r="E27" s="108"/>
    </row>
    <row r="28" spans="1:5" s="20" customFormat="1" ht="15.75" x14ac:dyDescent="0.25">
      <c r="A28" s="272"/>
      <c r="B28" s="21" t="s">
        <v>29</v>
      </c>
      <c r="C28" s="108"/>
      <c r="D28" s="108"/>
      <c r="E28" s="108"/>
    </row>
    <row r="29" spans="1:5" s="20" customFormat="1" ht="114.75" customHeight="1" x14ac:dyDescent="0.25">
      <c r="A29" s="270" t="s">
        <v>39</v>
      </c>
      <c r="B29" s="16" t="s">
        <v>146</v>
      </c>
      <c r="C29" s="108" t="s">
        <v>142</v>
      </c>
      <c r="D29" s="108" t="s">
        <v>142</v>
      </c>
      <c r="E29" s="108" t="s">
        <v>142</v>
      </c>
    </row>
    <row r="30" spans="1:5" s="20" customFormat="1" ht="15.75" x14ac:dyDescent="0.25">
      <c r="A30" s="271"/>
      <c r="B30" s="21" t="s">
        <v>10</v>
      </c>
      <c r="C30" s="107"/>
      <c r="D30" s="107"/>
      <c r="E30" s="117"/>
    </row>
    <row r="31" spans="1:5" s="20" customFormat="1" ht="15.75" x14ac:dyDescent="0.25">
      <c r="A31" s="272"/>
      <c r="B31" s="21" t="s">
        <v>29</v>
      </c>
      <c r="C31" s="107"/>
      <c r="D31" s="107"/>
      <c r="E31" s="117"/>
    </row>
    <row r="32" spans="1:5" ht="15.75" x14ac:dyDescent="0.25">
      <c r="A32" s="14"/>
      <c r="B32" s="14"/>
      <c r="C32" s="14"/>
      <c r="D32" s="39"/>
      <c r="E32" s="39"/>
    </row>
    <row r="33" spans="1:5" ht="31.5" customHeight="1" x14ac:dyDescent="0.25">
      <c r="A33" s="269" t="s">
        <v>40</v>
      </c>
      <c r="B33" s="269"/>
      <c r="C33" s="269"/>
      <c r="D33" s="269"/>
      <c r="E33" s="269"/>
    </row>
  </sheetData>
  <mergeCells count="16">
    <mergeCell ref="D3:E3"/>
    <mergeCell ref="D2:E2"/>
    <mergeCell ref="D5:E5"/>
    <mergeCell ref="A33:E33"/>
    <mergeCell ref="A13:A15"/>
    <mergeCell ref="A17:A22"/>
    <mergeCell ref="A23:A25"/>
    <mergeCell ref="A26:A28"/>
    <mergeCell ref="A29:A31"/>
    <mergeCell ref="A8:E8"/>
    <mergeCell ref="A9:E9"/>
    <mergeCell ref="A11:A12"/>
    <mergeCell ref="B11:B12"/>
    <mergeCell ref="C11:C12"/>
    <mergeCell ref="D11:D12"/>
    <mergeCell ref="E11:E12"/>
  </mergeCells>
  <pageMargins left="0.45" right="0.19685039370078741" top="0.39370078740157483" bottom="0.23622047244094491" header="0.31496062992125984" footer="0.19685039370078741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35"/>
  <sheetViews>
    <sheetView topLeftCell="A13" zoomScale="75" zoomScaleNormal="75" workbookViewId="0">
      <selection activeCell="C12" sqref="C12:E34"/>
    </sheetView>
  </sheetViews>
  <sheetFormatPr defaultColWidth="7.140625" defaultRowHeight="15" x14ac:dyDescent="0.25"/>
  <cols>
    <col min="1" max="1" width="7.7109375" style="2" customWidth="1"/>
    <col min="2" max="2" width="53.28515625" style="2" customWidth="1"/>
    <col min="3" max="3" width="13.140625" style="2" customWidth="1"/>
    <col min="4" max="4" width="17" style="40" customWidth="1"/>
    <col min="5" max="5" width="18.28515625" style="40" customWidth="1"/>
    <col min="6" max="6" width="15.42578125" style="23" customWidth="1"/>
    <col min="7" max="7" width="17.7109375" style="2" customWidth="1"/>
    <col min="8" max="8" width="19.7109375" style="2" customWidth="1"/>
    <col min="9" max="9" width="13.42578125" style="2" customWidth="1"/>
    <col min="10" max="10" width="17.28515625" style="2" customWidth="1"/>
    <col min="11" max="11" width="18.5703125" style="2" customWidth="1"/>
    <col min="12" max="16384" width="7.140625" style="2"/>
  </cols>
  <sheetData>
    <row r="1" spans="1:5" ht="13.5" customHeight="1" x14ac:dyDescent="0.25">
      <c r="A1" s="109"/>
      <c r="B1" s="110"/>
      <c r="C1" s="110"/>
      <c r="D1" s="111"/>
      <c r="E1" s="111"/>
    </row>
    <row r="2" spans="1:5" x14ac:dyDescent="0.25">
      <c r="D2" s="36" t="s">
        <v>41</v>
      </c>
      <c r="E2" s="36"/>
    </row>
    <row r="3" spans="1:5" ht="44.25" customHeight="1" x14ac:dyDescent="0.25">
      <c r="D3" s="255" t="s">
        <v>1</v>
      </c>
      <c r="E3" s="255"/>
    </row>
    <row r="4" spans="1:5" ht="11.25" customHeight="1" x14ac:dyDescent="0.25">
      <c r="A4" s="22"/>
      <c r="B4" s="22"/>
      <c r="C4" s="22"/>
      <c r="D4" s="256"/>
      <c r="E4" s="256"/>
    </row>
    <row r="5" spans="1:5" ht="15" customHeight="1" x14ac:dyDescent="0.25">
      <c r="A5" s="22"/>
      <c r="B5" s="22"/>
      <c r="C5" s="22"/>
      <c r="D5" s="37"/>
      <c r="E5" s="37"/>
    </row>
    <row r="6" spans="1:5" x14ac:dyDescent="0.25">
      <c r="A6" s="22"/>
      <c r="B6" s="22"/>
      <c r="C6" s="22"/>
      <c r="D6" s="22"/>
      <c r="E6" s="22"/>
    </row>
    <row r="7" spans="1:5" ht="41.25" customHeight="1" x14ac:dyDescent="0.25">
      <c r="A7" s="277" t="s">
        <v>42</v>
      </c>
      <c r="B7" s="277"/>
      <c r="C7" s="277"/>
      <c r="D7" s="277"/>
      <c r="E7" s="277"/>
    </row>
    <row r="8" spans="1:5" ht="18.75" customHeight="1" x14ac:dyDescent="0.25">
      <c r="A8" s="23"/>
      <c r="B8" s="22"/>
      <c r="C8" s="22"/>
      <c r="D8" s="22"/>
      <c r="E8" s="24" t="s">
        <v>43</v>
      </c>
    </row>
    <row r="9" spans="1:5" ht="15" customHeight="1" x14ac:dyDescent="0.25">
      <c r="A9" s="278" t="s">
        <v>44</v>
      </c>
      <c r="B9" s="278" t="s">
        <v>45</v>
      </c>
      <c r="C9" s="278" t="s">
        <v>8</v>
      </c>
      <c r="D9" s="278" t="s">
        <v>46</v>
      </c>
      <c r="E9" s="278" t="s">
        <v>47</v>
      </c>
    </row>
    <row r="10" spans="1:5" ht="36" customHeight="1" x14ac:dyDescent="0.25">
      <c r="A10" s="278"/>
      <c r="B10" s="278"/>
      <c r="C10" s="278"/>
      <c r="D10" s="278"/>
      <c r="E10" s="278"/>
    </row>
    <row r="11" spans="1:5" x14ac:dyDescent="0.25">
      <c r="A11" s="25">
        <v>1</v>
      </c>
      <c r="B11" s="25">
        <v>2</v>
      </c>
      <c r="C11" s="25">
        <v>3</v>
      </c>
      <c r="D11" s="25">
        <v>4</v>
      </c>
      <c r="E11" s="25">
        <v>5</v>
      </c>
    </row>
    <row r="12" spans="1:5" ht="30" x14ac:dyDescent="0.25">
      <c r="A12" s="26" t="s">
        <v>48</v>
      </c>
      <c r="B12" s="27" t="s">
        <v>49</v>
      </c>
      <c r="C12" s="249" t="s">
        <v>43</v>
      </c>
      <c r="D12" s="248">
        <f>SUM(D13:D17)+D26</f>
        <v>466.59000000000003</v>
      </c>
      <c r="E12" s="248">
        <f>SUM(E13:E17)+E26</f>
        <v>489.89855200000005</v>
      </c>
    </row>
    <row r="13" spans="1:5" x14ac:dyDescent="0.25">
      <c r="A13" s="26" t="s">
        <v>50</v>
      </c>
      <c r="B13" s="27" t="s">
        <v>51</v>
      </c>
      <c r="C13" s="249" t="s">
        <v>43</v>
      </c>
      <c r="D13" s="248">
        <v>8.75</v>
      </c>
      <c r="E13" s="248">
        <f>SUM(D13*1.049)</f>
        <v>9.1787499999999991</v>
      </c>
    </row>
    <row r="14" spans="1:5" x14ac:dyDescent="0.25">
      <c r="A14" s="26" t="s">
        <v>52</v>
      </c>
      <c r="B14" s="27" t="s">
        <v>53</v>
      </c>
      <c r="C14" s="249" t="s">
        <v>43</v>
      </c>
      <c r="D14" s="248">
        <f>SUM(H14*I14)</f>
        <v>0</v>
      </c>
      <c r="E14" s="248">
        <v>0</v>
      </c>
    </row>
    <row r="15" spans="1:5" x14ac:dyDescent="0.25">
      <c r="A15" s="26" t="s">
        <v>54</v>
      </c>
      <c r="B15" s="27" t="s">
        <v>55</v>
      </c>
      <c r="C15" s="249" t="s">
        <v>43</v>
      </c>
      <c r="D15" s="248">
        <v>200.61</v>
      </c>
      <c r="E15" s="248">
        <f t="shared" ref="E15:E25" si="0">SUM(D15*1.05)</f>
        <v>210.64050000000003</v>
      </c>
    </row>
    <row r="16" spans="1:5" x14ac:dyDescent="0.25">
      <c r="A16" s="26" t="s">
        <v>56</v>
      </c>
      <c r="B16" s="27" t="s">
        <v>57</v>
      </c>
      <c r="C16" s="249" t="s">
        <v>43</v>
      </c>
      <c r="D16" s="248">
        <v>60.99</v>
      </c>
      <c r="E16" s="248">
        <f>SUM(D16*1.0498)</f>
        <v>64.027302000000006</v>
      </c>
    </row>
    <row r="17" spans="1:5" x14ac:dyDescent="0.25">
      <c r="A17" s="26" t="s">
        <v>58</v>
      </c>
      <c r="B17" s="27" t="s">
        <v>59</v>
      </c>
      <c r="C17" s="249" t="s">
        <v>43</v>
      </c>
      <c r="D17" s="248">
        <v>196.24</v>
      </c>
      <c r="E17" s="248">
        <f t="shared" si="0"/>
        <v>206.05200000000002</v>
      </c>
    </row>
    <row r="18" spans="1:5" x14ac:dyDescent="0.25">
      <c r="A18" s="26" t="s">
        <v>60</v>
      </c>
      <c r="B18" s="28" t="s">
        <v>61</v>
      </c>
      <c r="C18" s="249" t="s">
        <v>43</v>
      </c>
      <c r="D18" s="248">
        <v>9.8699999999999992</v>
      </c>
      <c r="E18" s="248">
        <f t="shared" si="0"/>
        <v>10.3635</v>
      </c>
    </row>
    <row r="19" spans="1:5" ht="30" x14ac:dyDescent="0.25">
      <c r="A19" s="26" t="s">
        <v>62</v>
      </c>
      <c r="B19" s="28" t="s">
        <v>63</v>
      </c>
      <c r="C19" s="249" t="s">
        <v>43</v>
      </c>
      <c r="D19" s="248">
        <v>0.34</v>
      </c>
      <c r="E19" s="248">
        <f>SUM(D19*1.045)</f>
        <v>0.3553</v>
      </c>
    </row>
    <row r="20" spans="1:5" ht="30" x14ac:dyDescent="0.25">
      <c r="A20" s="26" t="s">
        <v>64</v>
      </c>
      <c r="B20" s="28" t="s">
        <v>65</v>
      </c>
      <c r="C20" s="249" t="s">
        <v>43</v>
      </c>
      <c r="D20" s="248">
        <v>186.02</v>
      </c>
      <c r="E20" s="248">
        <f>SUM(D20*1.05003)</f>
        <v>195.32658060000003</v>
      </c>
    </row>
    <row r="21" spans="1:5" x14ac:dyDescent="0.25">
      <c r="A21" s="26" t="s">
        <v>66</v>
      </c>
      <c r="B21" s="29" t="s">
        <v>67</v>
      </c>
      <c r="C21" s="249" t="s">
        <v>43</v>
      </c>
      <c r="D21" s="248">
        <v>0.22</v>
      </c>
      <c r="E21" s="248">
        <f t="shared" si="0"/>
        <v>0.23100000000000001</v>
      </c>
    </row>
    <row r="22" spans="1:5" x14ac:dyDescent="0.25">
      <c r="A22" s="26" t="s">
        <v>68</v>
      </c>
      <c r="B22" s="29" t="s">
        <v>69</v>
      </c>
      <c r="C22" s="249" t="s">
        <v>43</v>
      </c>
      <c r="D22" s="248">
        <f>SUM(H22*I22)</f>
        <v>0</v>
      </c>
      <c r="E22" s="248">
        <v>0</v>
      </c>
    </row>
    <row r="23" spans="1:5" ht="30" x14ac:dyDescent="0.25">
      <c r="A23" s="26" t="s">
        <v>70</v>
      </c>
      <c r="B23" s="30" t="s">
        <v>71</v>
      </c>
      <c r="C23" s="249" t="s">
        <v>43</v>
      </c>
      <c r="D23" s="248">
        <f>SUM(H23*I23)</f>
        <v>0</v>
      </c>
      <c r="E23" s="248">
        <v>0</v>
      </c>
    </row>
    <row r="24" spans="1:5" x14ac:dyDescent="0.25">
      <c r="A24" s="26" t="s">
        <v>72</v>
      </c>
      <c r="B24" s="29" t="s">
        <v>186</v>
      </c>
      <c r="C24" s="249" t="s">
        <v>43</v>
      </c>
      <c r="D24" s="248">
        <v>49.2</v>
      </c>
      <c r="E24" s="248">
        <f t="shared" si="0"/>
        <v>51.660000000000004</v>
      </c>
    </row>
    <row r="25" spans="1:5" ht="30" x14ac:dyDescent="0.25">
      <c r="A25" s="26" t="s">
        <v>73</v>
      </c>
      <c r="B25" s="30" t="s">
        <v>74</v>
      </c>
      <c r="C25" s="249" t="s">
        <v>43</v>
      </c>
      <c r="D25" s="248">
        <v>136.61000000000001</v>
      </c>
      <c r="E25" s="248">
        <f t="shared" si="0"/>
        <v>143.44050000000001</v>
      </c>
    </row>
    <row r="26" spans="1:5" x14ac:dyDescent="0.25">
      <c r="A26" s="26" t="s">
        <v>75</v>
      </c>
      <c r="B26" s="27" t="s">
        <v>76</v>
      </c>
      <c r="C26" s="249" t="s">
        <v>43</v>
      </c>
      <c r="D26" s="248">
        <f t="shared" ref="D26:D33" si="1">SUM(H26*I26)</f>
        <v>0</v>
      </c>
      <c r="E26" s="248">
        <v>0</v>
      </c>
    </row>
    <row r="27" spans="1:5" x14ac:dyDescent="0.25">
      <c r="A27" s="26" t="s">
        <v>77</v>
      </c>
      <c r="B27" s="28" t="s">
        <v>78</v>
      </c>
      <c r="C27" s="249" t="s">
        <v>43</v>
      </c>
      <c r="D27" s="248">
        <f t="shared" si="1"/>
        <v>0</v>
      </c>
      <c r="E27" s="248">
        <v>0</v>
      </c>
    </row>
    <row r="28" spans="1:5" x14ac:dyDescent="0.25">
      <c r="A28" s="26" t="s">
        <v>79</v>
      </c>
      <c r="B28" s="28" t="s">
        <v>80</v>
      </c>
      <c r="C28" s="249" t="s">
        <v>43</v>
      </c>
      <c r="D28" s="248">
        <f t="shared" si="1"/>
        <v>0</v>
      </c>
      <c r="E28" s="248">
        <v>0</v>
      </c>
    </row>
    <row r="29" spans="1:5" x14ac:dyDescent="0.25">
      <c r="A29" s="26" t="s">
        <v>81</v>
      </c>
      <c r="B29" s="28" t="s">
        <v>82</v>
      </c>
      <c r="C29" s="249" t="s">
        <v>43</v>
      </c>
      <c r="D29" s="248">
        <f t="shared" si="1"/>
        <v>0</v>
      </c>
      <c r="E29" s="248">
        <v>0</v>
      </c>
    </row>
    <row r="30" spans="1:5" ht="30" x14ac:dyDescent="0.25">
      <c r="A30" s="26" t="s">
        <v>83</v>
      </c>
      <c r="B30" s="28" t="s">
        <v>84</v>
      </c>
      <c r="C30" s="249" t="s">
        <v>43</v>
      </c>
      <c r="D30" s="248">
        <f t="shared" si="1"/>
        <v>0</v>
      </c>
      <c r="E30" s="248">
        <v>0</v>
      </c>
    </row>
    <row r="31" spans="1:5" ht="51" x14ac:dyDescent="0.25">
      <c r="A31" s="26" t="s">
        <v>85</v>
      </c>
      <c r="B31" s="31" t="s">
        <v>86</v>
      </c>
      <c r="C31" s="249" t="s">
        <v>43</v>
      </c>
      <c r="D31" s="248">
        <f t="shared" si="1"/>
        <v>0</v>
      </c>
      <c r="E31" s="248">
        <v>0</v>
      </c>
    </row>
    <row r="32" spans="1:5" x14ac:dyDescent="0.25">
      <c r="A32" s="26" t="s">
        <v>87</v>
      </c>
      <c r="B32" s="27" t="s">
        <v>88</v>
      </c>
      <c r="C32" s="249" t="s">
        <v>43</v>
      </c>
      <c r="D32" s="248">
        <f t="shared" si="1"/>
        <v>0</v>
      </c>
      <c r="E32" s="248">
        <v>0</v>
      </c>
    </row>
    <row r="33" spans="1:5" x14ac:dyDescent="0.25">
      <c r="A33" s="26"/>
      <c r="B33" s="27"/>
      <c r="C33" s="249"/>
      <c r="D33" s="248">
        <f t="shared" si="1"/>
        <v>0</v>
      </c>
      <c r="E33" s="248">
        <v>0</v>
      </c>
    </row>
    <row r="34" spans="1:5" x14ac:dyDescent="0.25">
      <c r="A34" s="26" t="s">
        <v>89</v>
      </c>
      <c r="B34" s="27" t="s">
        <v>90</v>
      </c>
      <c r="C34" s="249" t="s">
        <v>43</v>
      </c>
      <c r="D34" s="248">
        <f>D12</f>
        <v>466.59000000000003</v>
      </c>
      <c r="E34" s="248">
        <f>SUM(D34*1.05)</f>
        <v>489.91950000000003</v>
      </c>
    </row>
    <row r="35" spans="1:5" x14ac:dyDescent="0.25">
      <c r="A35" s="26"/>
      <c r="B35" s="27"/>
      <c r="C35" s="25"/>
      <c r="D35" s="248"/>
      <c r="E35" s="248"/>
    </row>
  </sheetData>
  <mergeCells count="8">
    <mergeCell ref="D3:E3"/>
    <mergeCell ref="D4:E4"/>
    <mergeCell ref="A7:E7"/>
    <mergeCell ref="A9:A10"/>
    <mergeCell ref="B9:B10"/>
    <mergeCell ref="C9:C10"/>
    <mergeCell ref="D9:D10"/>
    <mergeCell ref="E9:E10"/>
  </mergeCells>
  <pageMargins left="0.52" right="0.15748031496062992" top="0.35433070866141736" bottom="0.3937007874015748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15"/>
  <sheetViews>
    <sheetView zoomScale="75" zoomScaleNormal="75" workbookViewId="0">
      <selection sqref="A1:E13"/>
    </sheetView>
  </sheetViews>
  <sheetFormatPr defaultRowHeight="15" x14ac:dyDescent="0.25"/>
  <cols>
    <col min="1" max="1" width="1.28515625" style="41" customWidth="1"/>
    <col min="2" max="2" width="9.140625" style="41"/>
    <col min="3" max="3" width="50.85546875" style="41" customWidth="1"/>
    <col min="4" max="4" width="17.7109375" style="41" customWidth="1"/>
    <col min="5" max="5" width="16.85546875" style="41" customWidth="1"/>
    <col min="6" max="16384" width="9.140625" style="41"/>
  </cols>
  <sheetData>
    <row r="1" spans="2:8" x14ac:dyDescent="0.25">
      <c r="D1" s="186" t="s">
        <v>108</v>
      </c>
      <c r="E1" s="186"/>
    </row>
    <row r="2" spans="2:8" ht="40.5" customHeight="1" x14ac:dyDescent="0.25">
      <c r="D2" s="266" t="s">
        <v>1</v>
      </c>
      <c r="E2" s="266"/>
    </row>
    <row r="3" spans="2:8" ht="27" customHeight="1" x14ac:dyDescent="0.25">
      <c r="D3" s="280"/>
      <c r="E3" s="280"/>
    </row>
    <row r="4" spans="2:8" ht="12" customHeight="1" x14ac:dyDescent="0.25">
      <c r="D4" s="281"/>
      <c r="E4" s="282"/>
      <c r="H4" s="10"/>
    </row>
    <row r="5" spans="2:8" ht="11.25" customHeight="1" x14ac:dyDescent="0.25">
      <c r="D5" s="188"/>
      <c r="E5" s="189"/>
      <c r="H5" s="11"/>
    </row>
    <row r="6" spans="2:8" ht="18.75" x14ac:dyDescent="0.25">
      <c r="B6" s="283" t="s">
        <v>91</v>
      </c>
      <c r="C6" s="283"/>
      <c r="D6" s="283"/>
      <c r="E6" s="283"/>
      <c r="H6" s="12"/>
    </row>
    <row r="7" spans="2:8" ht="41.25" customHeight="1" x14ac:dyDescent="0.25">
      <c r="B7" s="284" t="s">
        <v>92</v>
      </c>
      <c r="C7" s="284"/>
      <c r="D7" s="284"/>
      <c r="E7" s="284"/>
      <c r="H7" s="12"/>
    </row>
    <row r="8" spans="2:8" ht="21.75" customHeight="1" x14ac:dyDescent="0.3">
      <c r="B8" s="279" t="s">
        <v>197</v>
      </c>
      <c r="C8" s="279"/>
      <c r="D8" s="279"/>
      <c r="E8" s="279"/>
      <c r="F8" s="42"/>
    </row>
    <row r="9" spans="2:8" ht="20.25" customHeight="1" x14ac:dyDescent="0.25">
      <c r="B9" s="43"/>
      <c r="C9" s="43"/>
      <c r="D9" s="43"/>
      <c r="E9" s="43"/>
    </row>
    <row r="10" spans="2:8" ht="95.25" customHeight="1" x14ac:dyDescent="0.25">
      <c r="B10" s="33" t="s">
        <v>93</v>
      </c>
      <c r="C10" s="33" t="s">
        <v>23</v>
      </c>
      <c r="D10" s="33" t="s">
        <v>94</v>
      </c>
      <c r="E10" s="33" t="s">
        <v>95</v>
      </c>
    </row>
    <row r="11" spans="2:8" ht="35.25" customHeight="1" x14ac:dyDescent="0.25">
      <c r="B11" s="45" t="s">
        <v>27</v>
      </c>
      <c r="C11" s="46" t="s">
        <v>96</v>
      </c>
      <c r="D11" s="47">
        <v>0</v>
      </c>
      <c r="E11" s="47">
        <v>0</v>
      </c>
    </row>
    <row r="12" spans="2:8" ht="51" customHeight="1" x14ac:dyDescent="0.25">
      <c r="B12" s="45" t="s">
        <v>30</v>
      </c>
      <c r="C12" s="48" t="s">
        <v>97</v>
      </c>
      <c r="D12" s="52">
        <v>0</v>
      </c>
      <c r="E12" s="52">
        <v>0</v>
      </c>
    </row>
    <row r="13" spans="2:8" ht="30" x14ac:dyDescent="0.25">
      <c r="B13" s="45" t="s">
        <v>31</v>
      </c>
      <c r="C13" s="48" t="s">
        <v>98</v>
      </c>
      <c r="D13" s="47">
        <v>0</v>
      </c>
      <c r="E13" s="47">
        <v>0</v>
      </c>
    </row>
    <row r="15" spans="2:8" s="2" customFormat="1" x14ac:dyDescent="0.25">
      <c r="C15" s="40"/>
      <c r="D15" s="154"/>
      <c r="E15" s="154"/>
    </row>
  </sheetData>
  <mergeCells count="6">
    <mergeCell ref="B8:E8"/>
    <mergeCell ref="D2:E2"/>
    <mergeCell ref="D3:E3"/>
    <mergeCell ref="D4:E4"/>
    <mergeCell ref="B6:E6"/>
    <mergeCell ref="B7:E7"/>
  </mergeCells>
  <pageMargins left="0.65" right="0.19685039370078741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K20"/>
  <sheetViews>
    <sheetView topLeftCell="A7" zoomScale="70" zoomScaleNormal="70" workbookViewId="0">
      <selection activeCell="E19" sqref="E19"/>
    </sheetView>
  </sheetViews>
  <sheetFormatPr defaultRowHeight="15" x14ac:dyDescent="0.25"/>
  <cols>
    <col min="1" max="1" width="2" style="41" customWidth="1"/>
    <col min="2" max="2" width="7.5703125" style="41" customWidth="1"/>
    <col min="3" max="3" width="36.140625" style="41" customWidth="1"/>
    <col min="4" max="4" width="26.42578125" style="41" customWidth="1"/>
    <col min="5" max="5" width="24.85546875" style="41" customWidth="1"/>
    <col min="6" max="6" width="24.5703125" style="41" customWidth="1"/>
    <col min="7" max="14" width="6.140625" style="41" customWidth="1"/>
    <col min="15" max="16384" width="9.140625" style="41"/>
  </cols>
  <sheetData>
    <row r="1" spans="2:11" ht="20.25" customHeight="1" x14ac:dyDescent="0.25">
      <c r="E1" s="186" t="s">
        <v>109</v>
      </c>
      <c r="F1" s="186"/>
    </row>
    <row r="2" spans="2:11" ht="27" customHeight="1" x14ac:dyDescent="0.25">
      <c r="E2" s="266" t="s">
        <v>1</v>
      </c>
      <c r="F2" s="266"/>
    </row>
    <row r="3" spans="2:11" ht="27.75" customHeight="1" x14ac:dyDescent="0.25">
      <c r="E3" s="280"/>
      <c r="F3" s="280"/>
    </row>
    <row r="4" spans="2:11" ht="15.75" customHeight="1" x14ac:dyDescent="0.25">
      <c r="E4" s="187"/>
      <c r="F4" s="187"/>
    </row>
    <row r="5" spans="2:11" ht="18" customHeight="1" x14ac:dyDescent="0.25"/>
    <row r="6" spans="2:11" ht="18.75" x14ac:dyDescent="0.25">
      <c r="B6" s="283" t="s">
        <v>91</v>
      </c>
      <c r="C6" s="283"/>
      <c r="D6" s="283"/>
      <c r="E6" s="283"/>
      <c r="F6" s="283"/>
    </row>
    <row r="7" spans="2:11" ht="45" customHeight="1" x14ac:dyDescent="0.25">
      <c r="B7" s="284" t="s">
        <v>107</v>
      </c>
      <c r="C7" s="284"/>
      <c r="D7" s="284"/>
      <c r="E7" s="284"/>
      <c r="F7" s="284"/>
    </row>
    <row r="8" spans="2:11" ht="18" customHeight="1" x14ac:dyDescent="0.3">
      <c r="B8" s="279" t="s">
        <v>197</v>
      </c>
      <c r="C8" s="279"/>
      <c r="D8" s="279"/>
      <c r="E8" s="279"/>
      <c r="F8" s="279"/>
      <c r="G8" s="42"/>
    </row>
    <row r="9" spans="2:11" ht="12" customHeight="1" x14ac:dyDescent="0.25">
      <c r="C9" s="43"/>
      <c r="D9" s="43"/>
      <c r="E9" s="43"/>
      <c r="F9" s="43"/>
    </row>
    <row r="10" spans="2:11" ht="114.75" customHeight="1" x14ac:dyDescent="0.25">
      <c r="B10" s="33" t="s">
        <v>93</v>
      </c>
      <c r="C10" s="33" t="s">
        <v>23</v>
      </c>
      <c r="D10" s="33" t="s">
        <v>99</v>
      </c>
      <c r="E10" s="33" t="s">
        <v>100</v>
      </c>
      <c r="F10" s="33" t="s">
        <v>101</v>
      </c>
      <c r="G10" s="44"/>
    </row>
    <row r="11" spans="2:11" ht="36" customHeight="1" x14ac:dyDescent="0.25">
      <c r="B11" s="45" t="s">
        <v>27</v>
      </c>
      <c r="C11" s="48" t="s">
        <v>102</v>
      </c>
      <c r="D11" s="47"/>
      <c r="E11" s="47"/>
      <c r="F11" s="47"/>
      <c r="G11" s="44"/>
    </row>
    <row r="12" spans="2:11" ht="27" customHeight="1" x14ac:dyDescent="0.25">
      <c r="B12" s="49"/>
      <c r="C12" s="50" t="s">
        <v>103</v>
      </c>
      <c r="D12" s="32"/>
      <c r="E12" s="32"/>
      <c r="F12" s="155"/>
      <c r="G12" s="44"/>
      <c r="H12" s="105"/>
      <c r="I12" s="105"/>
      <c r="K12" s="41" t="s">
        <v>133</v>
      </c>
    </row>
    <row r="13" spans="2:11" ht="27" customHeight="1" x14ac:dyDescent="0.25">
      <c r="B13" s="49"/>
      <c r="C13" s="50" t="s">
        <v>104</v>
      </c>
      <c r="D13" s="32"/>
      <c r="E13" s="32">
        <v>10.881</v>
      </c>
      <c r="F13" s="155">
        <v>4859</v>
      </c>
      <c r="G13" s="44"/>
      <c r="H13" s="112"/>
    </row>
    <row r="14" spans="2:11" ht="27" customHeight="1" x14ac:dyDescent="0.25">
      <c r="B14" s="49"/>
      <c r="C14" s="50" t="s">
        <v>105</v>
      </c>
      <c r="D14" s="32" t="s">
        <v>142</v>
      </c>
      <c r="E14" s="32" t="s">
        <v>142</v>
      </c>
      <c r="F14" s="32" t="s">
        <v>142</v>
      </c>
      <c r="G14" s="44"/>
    </row>
    <row r="15" spans="2:11" ht="39.75" customHeight="1" x14ac:dyDescent="0.25">
      <c r="B15" s="45" t="s">
        <v>30</v>
      </c>
      <c r="C15" s="51" t="s">
        <v>106</v>
      </c>
      <c r="D15" s="32"/>
      <c r="E15" s="156"/>
      <c r="F15" s="155"/>
      <c r="G15" s="44"/>
    </row>
    <row r="16" spans="2:11" ht="27" customHeight="1" x14ac:dyDescent="0.25">
      <c r="B16" s="45"/>
      <c r="C16" s="45" t="s">
        <v>103</v>
      </c>
      <c r="D16" s="32"/>
      <c r="E16" s="155">
        <v>1.946</v>
      </c>
      <c r="F16" s="32">
        <v>450</v>
      </c>
      <c r="G16" s="44"/>
      <c r="H16" s="105"/>
      <c r="I16" s="105"/>
    </row>
    <row r="17" spans="2:7" ht="27" customHeight="1" x14ac:dyDescent="0.25">
      <c r="B17" s="45"/>
      <c r="C17" s="45" t="s">
        <v>104</v>
      </c>
      <c r="D17" s="32" t="s">
        <v>142</v>
      </c>
      <c r="E17" s="32" t="s">
        <v>142</v>
      </c>
      <c r="F17" s="32" t="s">
        <v>142</v>
      </c>
      <c r="G17" s="44"/>
    </row>
    <row r="18" spans="2:7" ht="27" customHeight="1" x14ac:dyDescent="0.25">
      <c r="B18" s="45"/>
      <c r="C18" s="45" t="s">
        <v>105</v>
      </c>
      <c r="D18" s="32" t="s">
        <v>142</v>
      </c>
      <c r="E18" s="32" t="s">
        <v>142</v>
      </c>
      <c r="F18" s="32" t="s">
        <v>142</v>
      </c>
      <c r="G18" s="44"/>
    </row>
    <row r="19" spans="2:7" ht="17.25" customHeight="1" x14ac:dyDescent="0.25"/>
    <row r="20" spans="2:7" s="2" customFormat="1" x14ac:dyDescent="0.25">
      <c r="C20" s="40"/>
      <c r="D20" s="23"/>
    </row>
  </sheetData>
  <mergeCells count="5">
    <mergeCell ref="B6:F6"/>
    <mergeCell ref="B7:F7"/>
    <mergeCell ref="B8:F8"/>
    <mergeCell ref="E2:F2"/>
    <mergeCell ref="E3:F3"/>
  </mergeCells>
  <pageMargins left="0.74" right="0.15748031496062992" top="0.35433070866141736" bottom="0.47244094488188981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V33"/>
  <sheetViews>
    <sheetView workbookViewId="0">
      <selection activeCell="B7" sqref="B7:L7"/>
    </sheetView>
  </sheetViews>
  <sheetFormatPr defaultRowHeight="15" x14ac:dyDescent="0.25"/>
  <cols>
    <col min="1" max="1" width="9.140625" style="53"/>
    <col min="2" max="2" width="6.140625" style="53" customWidth="1"/>
    <col min="3" max="3" width="30.85546875" style="53" customWidth="1"/>
    <col min="4" max="5" width="9.5703125" style="114" customWidth="1"/>
    <col min="6" max="6" width="9.5703125" style="41" customWidth="1"/>
    <col min="7" max="8" width="9.28515625" style="41" customWidth="1"/>
    <col min="9" max="9" width="9.28515625" style="53" customWidth="1"/>
    <col min="10" max="11" width="10.28515625" style="53" customWidth="1"/>
    <col min="12" max="12" width="9.42578125" style="53" customWidth="1"/>
    <col min="13" max="257" width="9.140625" style="53"/>
    <col min="258" max="258" width="6.140625" style="53" customWidth="1"/>
    <col min="259" max="259" width="30.85546875" style="53" customWidth="1"/>
    <col min="260" max="262" width="9.5703125" style="53" customWidth="1"/>
    <col min="263" max="265" width="9.28515625" style="53" customWidth="1"/>
    <col min="266" max="268" width="10.28515625" style="53" customWidth="1"/>
    <col min="269" max="513" width="9.140625" style="53"/>
    <col min="514" max="514" width="6.140625" style="53" customWidth="1"/>
    <col min="515" max="515" width="30.85546875" style="53" customWidth="1"/>
    <col min="516" max="518" width="9.5703125" style="53" customWidth="1"/>
    <col min="519" max="521" width="9.28515625" style="53" customWidth="1"/>
    <col min="522" max="524" width="10.28515625" style="53" customWidth="1"/>
    <col min="525" max="769" width="9.140625" style="53"/>
    <col min="770" max="770" width="6.140625" style="53" customWidth="1"/>
    <col min="771" max="771" width="30.85546875" style="53" customWidth="1"/>
    <col min="772" max="774" width="9.5703125" style="53" customWidth="1"/>
    <col min="775" max="777" width="9.28515625" style="53" customWidth="1"/>
    <col min="778" max="780" width="10.28515625" style="53" customWidth="1"/>
    <col min="781" max="1025" width="9.140625" style="53"/>
    <col min="1026" max="1026" width="6.140625" style="53" customWidth="1"/>
    <col min="1027" max="1027" width="30.85546875" style="53" customWidth="1"/>
    <col min="1028" max="1030" width="9.5703125" style="53" customWidth="1"/>
    <col min="1031" max="1033" width="9.28515625" style="53" customWidth="1"/>
    <col min="1034" max="1036" width="10.28515625" style="53" customWidth="1"/>
    <col min="1037" max="1281" width="9.140625" style="53"/>
    <col min="1282" max="1282" width="6.140625" style="53" customWidth="1"/>
    <col min="1283" max="1283" width="30.85546875" style="53" customWidth="1"/>
    <col min="1284" max="1286" width="9.5703125" style="53" customWidth="1"/>
    <col min="1287" max="1289" width="9.28515625" style="53" customWidth="1"/>
    <col min="1290" max="1292" width="10.28515625" style="53" customWidth="1"/>
    <col min="1293" max="1537" width="9.140625" style="53"/>
    <col min="1538" max="1538" width="6.140625" style="53" customWidth="1"/>
    <col min="1539" max="1539" width="30.85546875" style="53" customWidth="1"/>
    <col min="1540" max="1542" width="9.5703125" style="53" customWidth="1"/>
    <col min="1543" max="1545" width="9.28515625" style="53" customWidth="1"/>
    <col min="1546" max="1548" width="10.28515625" style="53" customWidth="1"/>
    <col min="1549" max="1793" width="9.140625" style="53"/>
    <col min="1794" max="1794" width="6.140625" style="53" customWidth="1"/>
    <col min="1795" max="1795" width="30.85546875" style="53" customWidth="1"/>
    <col min="1796" max="1798" width="9.5703125" style="53" customWidth="1"/>
    <col min="1799" max="1801" width="9.28515625" style="53" customWidth="1"/>
    <col min="1802" max="1804" width="10.28515625" style="53" customWidth="1"/>
    <col min="1805" max="2049" width="9.140625" style="53"/>
    <col min="2050" max="2050" width="6.140625" style="53" customWidth="1"/>
    <col min="2051" max="2051" width="30.85546875" style="53" customWidth="1"/>
    <col min="2052" max="2054" width="9.5703125" style="53" customWidth="1"/>
    <col min="2055" max="2057" width="9.28515625" style="53" customWidth="1"/>
    <col min="2058" max="2060" width="10.28515625" style="53" customWidth="1"/>
    <col min="2061" max="2305" width="9.140625" style="53"/>
    <col min="2306" max="2306" width="6.140625" style="53" customWidth="1"/>
    <col min="2307" max="2307" width="30.85546875" style="53" customWidth="1"/>
    <col min="2308" max="2310" width="9.5703125" style="53" customWidth="1"/>
    <col min="2311" max="2313" width="9.28515625" style="53" customWidth="1"/>
    <col min="2314" max="2316" width="10.28515625" style="53" customWidth="1"/>
    <col min="2317" max="2561" width="9.140625" style="53"/>
    <col min="2562" max="2562" width="6.140625" style="53" customWidth="1"/>
    <col min="2563" max="2563" width="30.85546875" style="53" customWidth="1"/>
    <col min="2564" max="2566" width="9.5703125" style="53" customWidth="1"/>
    <col min="2567" max="2569" width="9.28515625" style="53" customWidth="1"/>
    <col min="2570" max="2572" width="10.28515625" style="53" customWidth="1"/>
    <col min="2573" max="2817" width="9.140625" style="53"/>
    <col min="2818" max="2818" width="6.140625" style="53" customWidth="1"/>
    <col min="2819" max="2819" width="30.85546875" style="53" customWidth="1"/>
    <col min="2820" max="2822" width="9.5703125" style="53" customWidth="1"/>
    <col min="2823" max="2825" width="9.28515625" style="53" customWidth="1"/>
    <col min="2826" max="2828" width="10.28515625" style="53" customWidth="1"/>
    <col min="2829" max="3073" width="9.140625" style="53"/>
    <col min="3074" max="3074" width="6.140625" style="53" customWidth="1"/>
    <col min="3075" max="3075" width="30.85546875" style="53" customWidth="1"/>
    <col min="3076" max="3078" width="9.5703125" style="53" customWidth="1"/>
    <col min="3079" max="3081" width="9.28515625" style="53" customWidth="1"/>
    <col min="3082" max="3084" width="10.28515625" style="53" customWidth="1"/>
    <col min="3085" max="3329" width="9.140625" style="53"/>
    <col min="3330" max="3330" width="6.140625" style="53" customWidth="1"/>
    <col min="3331" max="3331" width="30.85546875" style="53" customWidth="1"/>
    <col min="3332" max="3334" width="9.5703125" style="53" customWidth="1"/>
    <col min="3335" max="3337" width="9.28515625" style="53" customWidth="1"/>
    <col min="3338" max="3340" width="10.28515625" style="53" customWidth="1"/>
    <col min="3341" max="3585" width="9.140625" style="53"/>
    <col min="3586" max="3586" width="6.140625" style="53" customWidth="1"/>
    <col min="3587" max="3587" width="30.85546875" style="53" customWidth="1"/>
    <col min="3588" max="3590" width="9.5703125" style="53" customWidth="1"/>
    <col min="3591" max="3593" width="9.28515625" style="53" customWidth="1"/>
    <col min="3594" max="3596" width="10.28515625" style="53" customWidth="1"/>
    <col min="3597" max="3841" width="9.140625" style="53"/>
    <col min="3842" max="3842" width="6.140625" style="53" customWidth="1"/>
    <col min="3843" max="3843" width="30.85546875" style="53" customWidth="1"/>
    <col min="3844" max="3846" width="9.5703125" style="53" customWidth="1"/>
    <col min="3847" max="3849" width="9.28515625" style="53" customWidth="1"/>
    <col min="3850" max="3852" width="10.28515625" style="53" customWidth="1"/>
    <col min="3853" max="4097" width="9.140625" style="53"/>
    <col min="4098" max="4098" width="6.140625" style="53" customWidth="1"/>
    <col min="4099" max="4099" width="30.85546875" style="53" customWidth="1"/>
    <col min="4100" max="4102" width="9.5703125" style="53" customWidth="1"/>
    <col min="4103" max="4105" width="9.28515625" style="53" customWidth="1"/>
    <col min="4106" max="4108" width="10.28515625" style="53" customWidth="1"/>
    <col min="4109" max="4353" width="9.140625" style="53"/>
    <col min="4354" max="4354" width="6.140625" style="53" customWidth="1"/>
    <col min="4355" max="4355" width="30.85546875" style="53" customWidth="1"/>
    <col min="4356" max="4358" width="9.5703125" style="53" customWidth="1"/>
    <col min="4359" max="4361" width="9.28515625" style="53" customWidth="1"/>
    <col min="4362" max="4364" width="10.28515625" style="53" customWidth="1"/>
    <col min="4365" max="4609" width="9.140625" style="53"/>
    <col min="4610" max="4610" width="6.140625" style="53" customWidth="1"/>
    <col min="4611" max="4611" width="30.85546875" style="53" customWidth="1"/>
    <col min="4612" max="4614" width="9.5703125" style="53" customWidth="1"/>
    <col min="4615" max="4617" width="9.28515625" style="53" customWidth="1"/>
    <col min="4618" max="4620" width="10.28515625" style="53" customWidth="1"/>
    <col min="4621" max="4865" width="9.140625" style="53"/>
    <col min="4866" max="4866" width="6.140625" style="53" customWidth="1"/>
    <col min="4867" max="4867" width="30.85546875" style="53" customWidth="1"/>
    <col min="4868" max="4870" width="9.5703125" style="53" customWidth="1"/>
    <col min="4871" max="4873" width="9.28515625" style="53" customWidth="1"/>
    <col min="4874" max="4876" width="10.28515625" style="53" customWidth="1"/>
    <col min="4877" max="5121" width="9.140625" style="53"/>
    <col min="5122" max="5122" width="6.140625" style="53" customWidth="1"/>
    <col min="5123" max="5123" width="30.85546875" style="53" customWidth="1"/>
    <col min="5124" max="5126" width="9.5703125" style="53" customWidth="1"/>
    <col min="5127" max="5129" width="9.28515625" style="53" customWidth="1"/>
    <col min="5130" max="5132" width="10.28515625" style="53" customWidth="1"/>
    <col min="5133" max="5377" width="9.140625" style="53"/>
    <col min="5378" max="5378" width="6.140625" style="53" customWidth="1"/>
    <col min="5379" max="5379" width="30.85546875" style="53" customWidth="1"/>
    <col min="5380" max="5382" width="9.5703125" style="53" customWidth="1"/>
    <col min="5383" max="5385" width="9.28515625" style="53" customWidth="1"/>
    <col min="5386" max="5388" width="10.28515625" style="53" customWidth="1"/>
    <col min="5389" max="5633" width="9.140625" style="53"/>
    <col min="5634" max="5634" width="6.140625" style="53" customWidth="1"/>
    <col min="5635" max="5635" width="30.85546875" style="53" customWidth="1"/>
    <col min="5636" max="5638" width="9.5703125" style="53" customWidth="1"/>
    <col min="5639" max="5641" width="9.28515625" style="53" customWidth="1"/>
    <col min="5642" max="5644" width="10.28515625" style="53" customWidth="1"/>
    <col min="5645" max="5889" width="9.140625" style="53"/>
    <col min="5890" max="5890" width="6.140625" style="53" customWidth="1"/>
    <col min="5891" max="5891" width="30.85546875" style="53" customWidth="1"/>
    <col min="5892" max="5894" width="9.5703125" style="53" customWidth="1"/>
    <col min="5895" max="5897" width="9.28515625" style="53" customWidth="1"/>
    <col min="5898" max="5900" width="10.28515625" style="53" customWidth="1"/>
    <col min="5901" max="6145" width="9.140625" style="53"/>
    <col min="6146" max="6146" width="6.140625" style="53" customWidth="1"/>
    <col min="6147" max="6147" width="30.85546875" style="53" customWidth="1"/>
    <col min="6148" max="6150" width="9.5703125" style="53" customWidth="1"/>
    <col min="6151" max="6153" width="9.28515625" style="53" customWidth="1"/>
    <col min="6154" max="6156" width="10.28515625" style="53" customWidth="1"/>
    <col min="6157" max="6401" width="9.140625" style="53"/>
    <col min="6402" max="6402" width="6.140625" style="53" customWidth="1"/>
    <col min="6403" max="6403" width="30.85546875" style="53" customWidth="1"/>
    <col min="6404" max="6406" width="9.5703125" style="53" customWidth="1"/>
    <col min="6407" max="6409" width="9.28515625" style="53" customWidth="1"/>
    <col min="6410" max="6412" width="10.28515625" style="53" customWidth="1"/>
    <col min="6413" max="6657" width="9.140625" style="53"/>
    <col min="6658" max="6658" width="6.140625" style="53" customWidth="1"/>
    <col min="6659" max="6659" width="30.85546875" style="53" customWidth="1"/>
    <col min="6660" max="6662" width="9.5703125" style="53" customWidth="1"/>
    <col min="6663" max="6665" width="9.28515625" style="53" customWidth="1"/>
    <col min="6666" max="6668" width="10.28515625" style="53" customWidth="1"/>
    <col min="6669" max="6913" width="9.140625" style="53"/>
    <col min="6914" max="6914" width="6.140625" style="53" customWidth="1"/>
    <col min="6915" max="6915" width="30.85546875" style="53" customWidth="1"/>
    <col min="6916" max="6918" width="9.5703125" style="53" customWidth="1"/>
    <col min="6919" max="6921" width="9.28515625" style="53" customWidth="1"/>
    <col min="6922" max="6924" width="10.28515625" style="53" customWidth="1"/>
    <col min="6925" max="7169" width="9.140625" style="53"/>
    <col min="7170" max="7170" width="6.140625" style="53" customWidth="1"/>
    <col min="7171" max="7171" width="30.85546875" style="53" customWidth="1"/>
    <col min="7172" max="7174" width="9.5703125" style="53" customWidth="1"/>
    <col min="7175" max="7177" width="9.28515625" style="53" customWidth="1"/>
    <col min="7178" max="7180" width="10.28515625" style="53" customWidth="1"/>
    <col min="7181" max="7425" width="9.140625" style="53"/>
    <col min="7426" max="7426" width="6.140625" style="53" customWidth="1"/>
    <col min="7427" max="7427" width="30.85546875" style="53" customWidth="1"/>
    <col min="7428" max="7430" width="9.5703125" style="53" customWidth="1"/>
    <col min="7431" max="7433" width="9.28515625" style="53" customWidth="1"/>
    <col min="7434" max="7436" width="10.28515625" style="53" customWidth="1"/>
    <col min="7437" max="7681" width="9.140625" style="53"/>
    <col min="7682" max="7682" width="6.140625" style="53" customWidth="1"/>
    <col min="7683" max="7683" width="30.85546875" style="53" customWidth="1"/>
    <col min="7684" max="7686" width="9.5703125" style="53" customWidth="1"/>
    <col min="7687" max="7689" width="9.28515625" style="53" customWidth="1"/>
    <col min="7690" max="7692" width="10.28515625" style="53" customWidth="1"/>
    <col min="7693" max="7937" width="9.140625" style="53"/>
    <col min="7938" max="7938" width="6.140625" style="53" customWidth="1"/>
    <col min="7939" max="7939" width="30.85546875" style="53" customWidth="1"/>
    <col min="7940" max="7942" width="9.5703125" style="53" customWidth="1"/>
    <col min="7943" max="7945" width="9.28515625" style="53" customWidth="1"/>
    <col min="7946" max="7948" width="10.28515625" style="53" customWidth="1"/>
    <col min="7949" max="8193" width="9.140625" style="53"/>
    <col min="8194" max="8194" width="6.140625" style="53" customWidth="1"/>
    <col min="8195" max="8195" width="30.85546875" style="53" customWidth="1"/>
    <col min="8196" max="8198" width="9.5703125" style="53" customWidth="1"/>
    <col min="8199" max="8201" width="9.28515625" style="53" customWidth="1"/>
    <col min="8202" max="8204" width="10.28515625" style="53" customWidth="1"/>
    <col min="8205" max="8449" width="9.140625" style="53"/>
    <col min="8450" max="8450" width="6.140625" style="53" customWidth="1"/>
    <col min="8451" max="8451" width="30.85546875" style="53" customWidth="1"/>
    <col min="8452" max="8454" width="9.5703125" style="53" customWidth="1"/>
    <col min="8455" max="8457" width="9.28515625" style="53" customWidth="1"/>
    <col min="8458" max="8460" width="10.28515625" style="53" customWidth="1"/>
    <col min="8461" max="8705" width="9.140625" style="53"/>
    <col min="8706" max="8706" width="6.140625" style="53" customWidth="1"/>
    <col min="8707" max="8707" width="30.85546875" style="53" customWidth="1"/>
    <col min="8708" max="8710" width="9.5703125" style="53" customWidth="1"/>
    <col min="8711" max="8713" width="9.28515625" style="53" customWidth="1"/>
    <col min="8714" max="8716" width="10.28515625" style="53" customWidth="1"/>
    <col min="8717" max="8961" width="9.140625" style="53"/>
    <col min="8962" max="8962" width="6.140625" style="53" customWidth="1"/>
    <col min="8963" max="8963" width="30.85546875" style="53" customWidth="1"/>
    <col min="8964" max="8966" width="9.5703125" style="53" customWidth="1"/>
    <col min="8967" max="8969" width="9.28515625" style="53" customWidth="1"/>
    <col min="8970" max="8972" width="10.28515625" style="53" customWidth="1"/>
    <col min="8973" max="9217" width="9.140625" style="53"/>
    <col min="9218" max="9218" width="6.140625" style="53" customWidth="1"/>
    <col min="9219" max="9219" width="30.85546875" style="53" customWidth="1"/>
    <col min="9220" max="9222" width="9.5703125" style="53" customWidth="1"/>
    <col min="9223" max="9225" width="9.28515625" style="53" customWidth="1"/>
    <col min="9226" max="9228" width="10.28515625" style="53" customWidth="1"/>
    <col min="9229" max="9473" width="9.140625" style="53"/>
    <col min="9474" max="9474" width="6.140625" style="53" customWidth="1"/>
    <col min="9475" max="9475" width="30.85546875" style="53" customWidth="1"/>
    <col min="9476" max="9478" width="9.5703125" style="53" customWidth="1"/>
    <col min="9479" max="9481" width="9.28515625" style="53" customWidth="1"/>
    <col min="9482" max="9484" width="10.28515625" style="53" customWidth="1"/>
    <col min="9485" max="9729" width="9.140625" style="53"/>
    <col min="9730" max="9730" width="6.140625" style="53" customWidth="1"/>
    <col min="9731" max="9731" width="30.85546875" style="53" customWidth="1"/>
    <col min="9732" max="9734" width="9.5703125" style="53" customWidth="1"/>
    <col min="9735" max="9737" width="9.28515625" style="53" customWidth="1"/>
    <col min="9738" max="9740" width="10.28515625" style="53" customWidth="1"/>
    <col min="9741" max="9985" width="9.140625" style="53"/>
    <col min="9986" max="9986" width="6.140625" style="53" customWidth="1"/>
    <col min="9987" max="9987" width="30.85546875" style="53" customWidth="1"/>
    <col min="9988" max="9990" width="9.5703125" style="53" customWidth="1"/>
    <col min="9991" max="9993" width="9.28515625" style="53" customWidth="1"/>
    <col min="9994" max="9996" width="10.28515625" style="53" customWidth="1"/>
    <col min="9997" max="10241" width="9.140625" style="53"/>
    <col min="10242" max="10242" width="6.140625" style="53" customWidth="1"/>
    <col min="10243" max="10243" width="30.85546875" style="53" customWidth="1"/>
    <col min="10244" max="10246" width="9.5703125" style="53" customWidth="1"/>
    <col min="10247" max="10249" width="9.28515625" style="53" customWidth="1"/>
    <col min="10250" max="10252" width="10.28515625" style="53" customWidth="1"/>
    <col min="10253" max="10497" width="9.140625" style="53"/>
    <col min="10498" max="10498" width="6.140625" style="53" customWidth="1"/>
    <col min="10499" max="10499" width="30.85546875" style="53" customWidth="1"/>
    <col min="10500" max="10502" width="9.5703125" style="53" customWidth="1"/>
    <col min="10503" max="10505" width="9.28515625" style="53" customWidth="1"/>
    <col min="10506" max="10508" width="10.28515625" style="53" customWidth="1"/>
    <col min="10509" max="10753" width="9.140625" style="53"/>
    <col min="10754" max="10754" width="6.140625" style="53" customWidth="1"/>
    <col min="10755" max="10755" width="30.85546875" style="53" customWidth="1"/>
    <col min="10756" max="10758" width="9.5703125" style="53" customWidth="1"/>
    <col min="10759" max="10761" width="9.28515625" style="53" customWidth="1"/>
    <col min="10762" max="10764" width="10.28515625" style="53" customWidth="1"/>
    <col min="10765" max="11009" width="9.140625" style="53"/>
    <col min="11010" max="11010" width="6.140625" style="53" customWidth="1"/>
    <col min="11011" max="11011" width="30.85546875" style="53" customWidth="1"/>
    <col min="11012" max="11014" width="9.5703125" style="53" customWidth="1"/>
    <col min="11015" max="11017" width="9.28515625" style="53" customWidth="1"/>
    <col min="11018" max="11020" width="10.28515625" style="53" customWidth="1"/>
    <col min="11021" max="11265" width="9.140625" style="53"/>
    <col min="11266" max="11266" width="6.140625" style="53" customWidth="1"/>
    <col min="11267" max="11267" width="30.85546875" style="53" customWidth="1"/>
    <col min="11268" max="11270" width="9.5703125" style="53" customWidth="1"/>
    <col min="11271" max="11273" width="9.28515625" style="53" customWidth="1"/>
    <col min="11274" max="11276" width="10.28515625" style="53" customWidth="1"/>
    <col min="11277" max="11521" width="9.140625" style="53"/>
    <col min="11522" max="11522" width="6.140625" style="53" customWidth="1"/>
    <col min="11523" max="11523" width="30.85546875" style="53" customWidth="1"/>
    <col min="11524" max="11526" width="9.5703125" style="53" customWidth="1"/>
    <col min="11527" max="11529" width="9.28515625" style="53" customWidth="1"/>
    <col min="11530" max="11532" width="10.28515625" style="53" customWidth="1"/>
    <col min="11533" max="11777" width="9.140625" style="53"/>
    <col min="11778" max="11778" width="6.140625" style="53" customWidth="1"/>
    <col min="11779" max="11779" width="30.85546875" style="53" customWidth="1"/>
    <col min="11780" max="11782" width="9.5703125" style="53" customWidth="1"/>
    <col min="11783" max="11785" width="9.28515625" style="53" customWidth="1"/>
    <col min="11786" max="11788" width="10.28515625" style="53" customWidth="1"/>
    <col min="11789" max="12033" width="9.140625" style="53"/>
    <col min="12034" max="12034" width="6.140625" style="53" customWidth="1"/>
    <col min="12035" max="12035" width="30.85546875" style="53" customWidth="1"/>
    <col min="12036" max="12038" width="9.5703125" style="53" customWidth="1"/>
    <col min="12039" max="12041" width="9.28515625" style="53" customWidth="1"/>
    <col min="12042" max="12044" width="10.28515625" style="53" customWidth="1"/>
    <col min="12045" max="12289" width="9.140625" style="53"/>
    <col min="12290" max="12290" width="6.140625" style="53" customWidth="1"/>
    <col min="12291" max="12291" width="30.85546875" style="53" customWidth="1"/>
    <col min="12292" max="12294" width="9.5703125" style="53" customWidth="1"/>
    <col min="12295" max="12297" width="9.28515625" style="53" customWidth="1"/>
    <col min="12298" max="12300" width="10.28515625" style="53" customWidth="1"/>
    <col min="12301" max="12545" width="9.140625" style="53"/>
    <col min="12546" max="12546" width="6.140625" style="53" customWidth="1"/>
    <col min="12547" max="12547" width="30.85546875" style="53" customWidth="1"/>
    <col min="12548" max="12550" width="9.5703125" style="53" customWidth="1"/>
    <col min="12551" max="12553" width="9.28515625" style="53" customWidth="1"/>
    <col min="12554" max="12556" width="10.28515625" style="53" customWidth="1"/>
    <col min="12557" max="12801" width="9.140625" style="53"/>
    <col min="12802" max="12802" width="6.140625" style="53" customWidth="1"/>
    <col min="12803" max="12803" width="30.85546875" style="53" customWidth="1"/>
    <col min="12804" max="12806" width="9.5703125" style="53" customWidth="1"/>
    <col min="12807" max="12809" width="9.28515625" style="53" customWidth="1"/>
    <col min="12810" max="12812" width="10.28515625" style="53" customWidth="1"/>
    <col min="12813" max="13057" width="9.140625" style="53"/>
    <col min="13058" max="13058" width="6.140625" style="53" customWidth="1"/>
    <col min="13059" max="13059" width="30.85546875" style="53" customWidth="1"/>
    <col min="13060" max="13062" width="9.5703125" style="53" customWidth="1"/>
    <col min="13063" max="13065" width="9.28515625" style="53" customWidth="1"/>
    <col min="13066" max="13068" width="10.28515625" style="53" customWidth="1"/>
    <col min="13069" max="13313" width="9.140625" style="53"/>
    <col min="13314" max="13314" width="6.140625" style="53" customWidth="1"/>
    <col min="13315" max="13315" width="30.85546875" style="53" customWidth="1"/>
    <col min="13316" max="13318" width="9.5703125" style="53" customWidth="1"/>
    <col min="13319" max="13321" width="9.28515625" style="53" customWidth="1"/>
    <col min="13322" max="13324" width="10.28515625" style="53" customWidth="1"/>
    <col min="13325" max="13569" width="9.140625" style="53"/>
    <col min="13570" max="13570" width="6.140625" style="53" customWidth="1"/>
    <col min="13571" max="13571" width="30.85546875" style="53" customWidth="1"/>
    <col min="13572" max="13574" width="9.5703125" style="53" customWidth="1"/>
    <col min="13575" max="13577" width="9.28515625" style="53" customWidth="1"/>
    <col min="13578" max="13580" width="10.28515625" style="53" customWidth="1"/>
    <col min="13581" max="13825" width="9.140625" style="53"/>
    <col min="13826" max="13826" width="6.140625" style="53" customWidth="1"/>
    <col min="13827" max="13827" width="30.85546875" style="53" customWidth="1"/>
    <col min="13828" max="13830" width="9.5703125" style="53" customWidth="1"/>
    <col min="13831" max="13833" width="9.28515625" style="53" customWidth="1"/>
    <col min="13834" max="13836" width="10.28515625" style="53" customWidth="1"/>
    <col min="13837" max="14081" width="9.140625" style="53"/>
    <col min="14082" max="14082" width="6.140625" style="53" customWidth="1"/>
    <col min="14083" max="14083" width="30.85546875" style="53" customWidth="1"/>
    <col min="14084" max="14086" width="9.5703125" style="53" customWidth="1"/>
    <col min="14087" max="14089" width="9.28515625" style="53" customWidth="1"/>
    <col min="14090" max="14092" width="10.28515625" style="53" customWidth="1"/>
    <col min="14093" max="14337" width="9.140625" style="53"/>
    <col min="14338" max="14338" width="6.140625" style="53" customWidth="1"/>
    <col min="14339" max="14339" width="30.85546875" style="53" customWidth="1"/>
    <col min="14340" max="14342" width="9.5703125" style="53" customWidth="1"/>
    <col min="14343" max="14345" width="9.28515625" style="53" customWidth="1"/>
    <col min="14346" max="14348" width="10.28515625" style="53" customWidth="1"/>
    <col min="14349" max="14593" width="9.140625" style="53"/>
    <col min="14594" max="14594" width="6.140625" style="53" customWidth="1"/>
    <col min="14595" max="14595" width="30.85546875" style="53" customWidth="1"/>
    <col min="14596" max="14598" width="9.5703125" style="53" customWidth="1"/>
    <col min="14599" max="14601" width="9.28515625" style="53" customWidth="1"/>
    <col min="14602" max="14604" width="10.28515625" style="53" customWidth="1"/>
    <col min="14605" max="14849" width="9.140625" style="53"/>
    <col min="14850" max="14850" width="6.140625" style="53" customWidth="1"/>
    <col min="14851" max="14851" width="30.85546875" style="53" customWidth="1"/>
    <col min="14852" max="14854" width="9.5703125" style="53" customWidth="1"/>
    <col min="14855" max="14857" width="9.28515625" style="53" customWidth="1"/>
    <col min="14858" max="14860" width="10.28515625" style="53" customWidth="1"/>
    <col min="14861" max="15105" width="9.140625" style="53"/>
    <col min="15106" max="15106" width="6.140625" style="53" customWidth="1"/>
    <col min="15107" max="15107" width="30.85546875" style="53" customWidth="1"/>
    <col min="15108" max="15110" width="9.5703125" style="53" customWidth="1"/>
    <col min="15111" max="15113" width="9.28515625" style="53" customWidth="1"/>
    <col min="15114" max="15116" width="10.28515625" style="53" customWidth="1"/>
    <col min="15117" max="15361" width="9.140625" style="53"/>
    <col min="15362" max="15362" width="6.140625" style="53" customWidth="1"/>
    <col min="15363" max="15363" width="30.85546875" style="53" customWidth="1"/>
    <col min="15364" max="15366" width="9.5703125" style="53" customWidth="1"/>
    <col min="15367" max="15369" width="9.28515625" style="53" customWidth="1"/>
    <col min="15370" max="15372" width="10.28515625" style="53" customWidth="1"/>
    <col min="15373" max="15617" width="9.140625" style="53"/>
    <col min="15618" max="15618" width="6.140625" style="53" customWidth="1"/>
    <col min="15619" max="15619" width="30.85546875" style="53" customWidth="1"/>
    <col min="15620" max="15622" width="9.5703125" style="53" customWidth="1"/>
    <col min="15623" max="15625" width="9.28515625" style="53" customWidth="1"/>
    <col min="15626" max="15628" width="10.28515625" style="53" customWidth="1"/>
    <col min="15629" max="15873" width="9.140625" style="53"/>
    <col min="15874" max="15874" width="6.140625" style="53" customWidth="1"/>
    <col min="15875" max="15875" width="30.85546875" style="53" customWidth="1"/>
    <col min="15876" max="15878" width="9.5703125" style="53" customWidth="1"/>
    <col min="15879" max="15881" width="9.28515625" style="53" customWidth="1"/>
    <col min="15882" max="15884" width="10.28515625" style="53" customWidth="1"/>
    <col min="15885" max="16129" width="9.140625" style="53"/>
    <col min="16130" max="16130" width="6.140625" style="53" customWidth="1"/>
    <col min="16131" max="16131" width="30.85546875" style="53" customWidth="1"/>
    <col min="16132" max="16134" width="9.5703125" style="53" customWidth="1"/>
    <col min="16135" max="16137" width="9.28515625" style="53" customWidth="1"/>
    <col min="16138" max="16140" width="10.28515625" style="53" customWidth="1"/>
    <col min="16141" max="16384" width="9.140625" style="53"/>
  </cols>
  <sheetData>
    <row r="1" spans="2:22" ht="18.75" customHeight="1" x14ac:dyDescent="0.25">
      <c r="D1" s="286"/>
      <c r="E1" s="286"/>
      <c r="I1" s="158"/>
      <c r="J1" s="148" t="s">
        <v>110</v>
      </c>
      <c r="K1" s="148"/>
      <c r="L1" s="148"/>
      <c r="N1" s="148"/>
      <c r="O1" s="148"/>
    </row>
    <row r="2" spans="2:22" ht="40.5" customHeight="1" x14ac:dyDescent="0.25">
      <c r="D2" s="152"/>
      <c r="E2" s="152"/>
      <c r="I2" s="159"/>
      <c r="J2" s="266" t="s">
        <v>1</v>
      </c>
      <c r="K2" s="266"/>
      <c r="L2" s="266"/>
      <c r="N2" s="266"/>
      <c r="O2" s="266"/>
    </row>
    <row r="3" spans="2:22" ht="27" customHeight="1" x14ac:dyDescent="0.25">
      <c r="D3" s="152"/>
      <c r="E3" s="152"/>
      <c r="I3" s="159"/>
      <c r="J3" s="280"/>
      <c r="K3" s="280"/>
      <c r="L3" s="280"/>
      <c r="N3" s="280"/>
      <c r="O3" s="280"/>
    </row>
    <row r="4" spans="2:22" ht="12" customHeight="1" x14ac:dyDescent="0.25">
      <c r="D4" s="152"/>
      <c r="E4" s="152"/>
      <c r="I4" s="159"/>
      <c r="J4" s="160"/>
      <c r="K4" s="159"/>
      <c r="L4" s="160"/>
    </row>
    <row r="5" spans="2:22" ht="17.25" x14ac:dyDescent="0.25">
      <c r="B5" s="285" t="s">
        <v>111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</row>
    <row r="6" spans="2:22" ht="30.75" customHeight="1" x14ac:dyDescent="0.25">
      <c r="B6" s="289" t="s">
        <v>201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</row>
    <row r="7" spans="2:22" ht="21" customHeight="1" x14ac:dyDescent="0.25">
      <c r="B7" s="290" t="s">
        <v>184</v>
      </c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2:22" ht="21.75" customHeight="1" thickBot="1" x14ac:dyDescent="0.3">
      <c r="B8" s="41"/>
      <c r="C8" s="291"/>
      <c r="D8" s="291"/>
      <c r="E8" s="291"/>
      <c r="F8" s="291"/>
      <c r="G8" s="291"/>
      <c r="H8" s="291"/>
      <c r="I8" s="291"/>
      <c r="J8" s="291"/>
      <c r="K8" s="291"/>
      <c r="L8" s="291"/>
    </row>
    <row r="9" spans="2:22" ht="15" customHeight="1" x14ac:dyDescent="0.25">
      <c r="B9" s="292" t="s">
        <v>112</v>
      </c>
      <c r="C9" s="293"/>
      <c r="D9" s="298" t="s">
        <v>113</v>
      </c>
      <c r="E9" s="299"/>
      <c r="F9" s="300"/>
      <c r="G9" s="304" t="s">
        <v>114</v>
      </c>
      <c r="H9" s="305"/>
      <c r="I9" s="306"/>
      <c r="J9" s="304" t="s">
        <v>115</v>
      </c>
      <c r="K9" s="305"/>
      <c r="L9" s="306"/>
    </row>
    <row r="10" spans="2:22" x14ac:dyDescent="0.25">
      <c r="B10" s="294"/>
      <c r="C10" s="295"/>
      <c r="D10" s="301"/>
      <c r="E10" s="302"/>
      <c r="F10" s="303"/>
      <c r="G10" s="307"/>
      <c r="H10" s="308"/>
      <c r="I10" s="309"/>
      <c r="J10" s="307"/>
      <c r="K10" s="308"/>
      <c r="L10" s="309"/>
    </row>
    <row r="11" spans="2:22" ht="15" customHeight="1" x14ac:dyDescent="0.25">
      <c r="B11" s="294"/>
      <c r="C11" s="295"/>
      <c r="D11" s="301" t="s">
        <v>103</v>
      </c>
      <c r="E11" s="302" t="s">
        <v>104</v>
      </c>
      <c r="F11" s="153" t="s">
        <v>116</v>
      </c>
      <c r="G11" s="301" t="s">
        <v>103</v>
      </c>
      <c r="H11" s="302" t="s">
        <v>104</v>
      </c>
      <c r="I11" s="309" t="s">
        <v>117</v>
      </c>
      <c r="J11" s="307" t="s">
        <v>103</v>
      </c>
      <c r="K11" s="308" t="s">
        <v>104</v>
      </c>
      <c r="L11" s="150" t="s">
        <v>116</v>
      </c>
    </row>
    <row r="12" spans="2:22" ht="15.75" customHeight="1" thickBot="1" x14ac:dyDescent="0.3">
      <c r="B12" s="296"/>
      <c r="C12" s="297"/>
      <c r="D12" s="310"/>
      <c r="E12" s="311"/>
      <c r="F12" s="113" t="s">
        <v>118</v>
      </c>
      <c r="G12" s="310"/>
      <c r="H12" s="311"/>
      <c r="I12" s="313"/>
      <c r="J12" s="314"/>
      <c r="K12" s="315"/>
      <c r="L12" s="151" t="s">
        <v>118</v>
      </c>
    </row>
    <row r="13" spans="2:22" x14ac:dyDescent="0.25">
      <c r="B13" s="287" t="s">
        <v>27</v>
      </c>
      <c r="C13" s="54" t="s">
        <v>119</v>
      </c>
      <c r="D13" s="223">
        <v>101</v>
      </c>
      <c r="E13" s="224"/>
      <c r="F13" s="192"/>
      <c r="G13" s="193">
        <v>707.524</v>
      </c>
      <c r="H13" s="194"/>
      <c r="I13" s="195"/>
      <c r="J13" s="196">
        <v>63.511000000000003</v>
      </c>
      <c r="K13" s="191"/>
      <c r="L13" s="197"/>
      <c r="N13" s="56"/>
      <c r="O13" s="56"/>
      <c r="P13" s="56"/>
      <c r="Q13" s="56"/>
      <c r="R13" s="56"/>
      <c r="S13" s="56"/>
      <c r="T13" s="56"/>
      <c r="U13" s="56"/>
      <c r="V13" s="56"/>
    </row>
    <row r="14" spans="2:22" ht="15.75" thickBot="1" x14ac:dyDescent="0.3">
      <c r="B14" s="288"/>
      <c r="C14" s="57" t="s">
        <v>120</v>
      </c>
      <c r="D14" s="225">
        <v>94</v>
      </c>
      <c r="E14" s="226"/>
      <c r="F14" s="199"/>
      <c r="G14" s="200">
        <v>667.524</v>
      </c>
      <c r="H14" s="201"/>
      <c r="I14" s="202"/>
      <c r="J14" s="203">
        <v>41.36</v>
      </c>
      <c r="K14" s="198"/>
      <c r="L14" s="204"/>
      <c r="N14" s="56"/>
      <c r="O14" s="56"/>
      <c r="P14" s="56"/>
      <c r="Q14" s="56"/>
      <c r="R14" s="56"/>
      <c r="S14" s="56"/>
      <c r="T14" s="56"/>
      <c r="U14" s="56"/>
      <c r="V14" s="56"/>
    </row>
    <row r="15" spans="2:22" x14ac:dyDescent="0.25">
      <c r="B15" s="287" t="s">
        <v>30</v>
      </c>
      <c r="C15" s="58" t="s">
        <v>121</v>
      </c>
      <c r="D15" s="227">
        <v>3</v>
      </c>
      <c r="E15" s="228">
        <v>5</v>
      </c>
      <c r="F15" s="205"/>
      <c r="G15" s="206">
        <v>128.65</v>
      </c>
      <c r="H15" s="207">
        <v>394</v>
      </c>
      <c r="I15" s="208"/>
      <c r="J15" s="209">
        <v>66.272000000000006</v>
      </c>
      <c r="K15" s="210">
        <v>202.964</v>
      </c>
      <c r="L15" s="211"/>
      <c r="N15" s="56"/>
      <c r="O15" s="56"/>
      <c r="P15" s="56"/>
      <c r="Q15" s="56"/>
      <c r="R15" s="56"/>
      <c r="S15" s="56"/>
      <c r="T15" s="56"/>
      <c r="U15" s="56"/>
      <c r="V15" s="56"/>
    </row>
    <row r="16" spans="2:22" ht="15.75" thickBot="1" x14ac:dyDescent="0.3">
      <c r="B16" s="288"/>
      <c r="C16" s="57" t="s">
        <v>122</v>
      </c>
      <c r="D16" s="229">
        <v>3</v>
      </c>
      <c r="E16" s="230">
        <v>5</v>
      </c>
      <c r="F16" s="212"/>
      <c r="G16" s="213">
        <v>128.65</v>
      </c>
      <c r="H16" s="214">
        <v>394</v>
      </c>
      <c r="I16" s="215"/>
      <c r="J16" s="216">
        <v>66.272000000000006</v>
      </c>
      <c r="K16" s="217">
        <v>202.964</v>
      </c>
      <c r="L16" s="218"/>
      <c r="N16" s="56"/>
      <c r="O16" s="56"/>
      <c r="P16" s="56"/>
      <c r="Q16" s="56"/>
      <c r="R16" s="56"/>
      <c r="S16" s="56"/>
      <c r="T16" s="56"/>
      <c r="U16" s="56"/>
      <c r="V16" s="56"/>
    </row>
    <row r="17" spans="2:22" x14ac:dyDescent="0.25">
      <c r="B17" s="287" t="s">
        <v>31</v>
      </c>
      <c r="C17" s="59" t="s">
        <v>123</v>
      </c>
      <c r="D17" s="223"/>
      <c r="E17" s="231">
        <v>6</v>
      </c>
      <c r="F17" s="219"/>
      <c r="G17" s="220"/>
      <c r="H17" s="221">
        <v>1690</v>
      </c>
      <c r="I17" s="195"/>
      <c r="J17" s="190"/>
      <c r="K17" s="222">
        <v>870.58</v>
      </c>
      <c r="L17" s="197"/>
      <c r="N17" s="56"/>
      <c r="O17" s="56"/>
      <c r="P17" s="56"/>
      <c r="Q17" s="56"/>
      <c r="R17" s="56"/>
      <c r="S17" s="56"/>
      <c r="T17" s="56"/>
      <c r="U17" s="56"/>
      <c r="V17" s="56"/>
    </row>
    <row r="18" spans="2:22" ht="30" customHeight="1" thickBot="1" x14ac:dyDescent="0.3">
      <c r="B18" s="288"/>
      <c r="C18" s="60" t="s">
        <v>124</v>
      </c>
      <c r="D18" s="164"/>
      <c r="E18" s="165"/>
      <c r="F18" s="61"/>
      <c r="G18" s="161"/>
      <c r="H18" s="162"/>
      <c r="I18" s="163"/>
      <c r="J18" s="166"/>
      <c r="K18" s="62"/>
      <c r="L18" s="63"/>
      <c r="N18" s="56"/>
      <c r="O18" s="56"/>
      <c r="P18" s="56"/>
      <c r="Q18" s="56"/>
      <c r="R18" s="56"/>
      <c r="S18" s="56"/>
      <c r="T18" s="56"/>
      <c r="U18" s="56"/>
      <c r="V18" s="56"/>
    </row>
    <row r="19" spans="2:22" x14ac:dyDescent="0.25">
      <c r="B19" s="287" t="s">
        <v>37</v>
      </c>
      <c r="C19" s="64" t="s">
        <v>125</v>
      </c>
      <c r="D19" s="167"/>
      <c r="E19" s="168"/>
      <c r="F19" s="65"/>
      <c r="G19" s="167"/>
      <c r="H19" s="168"/>
      <c r="I19" s="65"/>
      <c r="J19" s="167"/>
      <c r="K19" s="168"/>
      <c r="L19" s="55"/>
      <c r="N19" s="56"/>
      <c r="O19" s="56"/>
      <c r="P19" s="56"/>
      <c r="Q19" s="56"/>
      <c r="R19" s="56"/>
      <c r="S19" s="56"/>
      <c r="T19" s="56"/>
      <c r="U19" s="56"/>
      <c r="V19" s="56"/>
    </row>
    <row r="20" spans="2:22" ht="28.5" customHeight="1" thickBot="1" x14ac:dyDescent="0.3">
      <c r="B20" s="288"/>
      <c r="C20" s="60" t="s">
        <v>124</v>
      </c>
      <c r="D20" s="164"/>
      <c r="E20" s="165"/>
      <c r="F20" s="61"/>
      <c r="G20" s="164"/>
      <c r="H20" s="165"/>
      <c r="I20" s="61"/>
      <c r="J20" s="68"/>
      <c r="K20" s="62"/>
      <c r="L20" s="63"/>
      <c r="N20" s="56"/>
      <c r="O20" s="56"/>
      <c r="P20" s="56"/>
      <c r="Q20" s="56"/>
      <c r="R20" s="56"/>
      <c r="S20" s="56"/>
      <c r="T20" s="56"/>
      <c r="U20" s="56"/>
      <c r="V20" s="56"/>
    </row>
    <row r="21" spans="2:22" x14ac:dyDescent="0.25">
      <c r="B21" s="287" t="s">
        <v>38</v>
      </c>
      <c r="C21" s="69" t="s">
        <v>126</v>
      </c>
      <c r="D21" s="167"/>
      <c r="E21" s="168"/>
      <c r="F21" s="65"/>
      <c r="G21" s="167"/>
      <c r="H21" s="168"/>
      <c r="I21" s="65"/>
      <c r="J21" s="66"/>
      <c r="K21" s="67"/>
      <c r="L21" s="55"/>
      <c r="N21" s="56"/>
      <c r="O21" s="56"/>
      <c r="P21" s="56"/>
      <c r="Q21" s="56"/>
      <c r="R21" s="56"/>
      <c r="S21" s="56"/>
      <c r="T21" s="56"/>
      <c r="U21" s="56"/>
      <c r="V21" s="56"/>
    </row>
    <row r="22" spans="2:22" ht="29.25" customHeight="1" thickBot="1" x14ac:dyDescent="0.3">
      <c r="B22" s="288"/>
      <c r="C22" s="60" t="s">
        <v>124</v>
      </c>
      <c r="D22" s="164"/>
      <c r="E22" s="165"/>
      <c r="F22" s="61"/>
      <c r="G22" s="164"/>
      <c r="H22" s="165"/>
      <c r="I22" s="61"/>
      <c r="J22" s="68"/>
      <c r="K22" s="62"/>
      <c r="L22" s="63"/>
      <c r="N22" s="56"/>
      <c r="O22" s="56"/>
      <c r="P22" s="56"/>
      <c r="Q22" s="56"/>
      <c r="R22" s="56"/>
      <c r="S22" s="56"/>
      <c r="T22" s="56"/>
      <c r="U22" s="56"/>
      <c r="V22" s="56"/>
    </row>
    <row r="23" spans="2:22" ht="15.75" thickBot="1" x14ac:dyDescent="0.3">
      <c r="B23" s="70" t="s">
        <v>39</v>
      </c>
      <c r="C23" s="71" t="s">
        <v>127</v>
      </c>
      <c r="D23" s="169"/>
      <c r="E23" s="170"/>
      <c r="F23" s="72"/>
      <c r="G23" s="169"/>
      <c r="H23" s="170"/>
      <c r="I23" s="72"/>
      <c r="J23" s="73"/>
      <c r="K23" s="74"/>
      <c r="L23" s="75"/>
      <c r="N23" s="56"/>
      <c r="O23" s="56"/>
      <c r="P23" s="56"/>
      <c r="Q23" s="56"/>
      <c r="R23" s="56"/>
      <c r="S23" s="56"/>
      <c r="T23" s="56"/>
      <c r="U23" s="56"/>
      <c r="V23" s="56"/>
    </row>
    <row r="24" spans="2:22" x14ac:dyDescent="0.25">
      <c r="B24" s="41"/>
      <c r="C24" s="76"/>
      <c r="D24" s="77"/>
      <c r="E24" s="77"/>
      <c r="F24" s="77"/>
      <c r="G24" s="77"/>
      <c r="H24" s="77"/>
      <c r="I24" s="77"/>
      <c r="J24" s="77"/>
      <c r="K24" s="77"/>
      <c r="L24" s="77"/>
    </row>
    <row r="25" spans="2:22" s="41" customFormat="1" ht="21" customHeight="1" x14ac:dyDescent="0.25">
      <c r="B25" s="316" t="s">
        <v>128</v>
      </c>
      <c r="C25" s="316"/>
      <c r="D25" s="316"/>
      <c r="E25" s="316"/>
      <c r="F25" s="316"/>
      <c r="G25" s="316"/>
      <c r="H25" s="316"/>
      <c r="I25" s="316"/>
      <c r="J25" s="316"/>
      <c r="K25" s="316"/>
      <c r="L25" s="316"/>
    </row>
    <row r="26" spans="2:22" s="41" customFormat="1" ht="93.75" customHeight="1" x14ac:dyDescent="0.25">
      <c r="B26" s="317" t="s">
        <v>129</v>
      </c>
      <c r="C26" s="317"/>
      <c r="D26" s="317"/>
      <c r="E26" s="317"/>
      <c r="F26" s="317"/>
      <c r="G26" s="317"/>
      <c r="H26" s="317"/>
      <c r="I26" s="317"/>
      <c r="J26" s="317"/>
      <c r="K26" s="317"/>
      <c r="L26" s="317"/>
    </row>
    <row r="27" spans="2:22" s="41" customFormat="1" ht="22.5" customHeight="1" x14ac:dyDescent="0.25"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</row>
    <row r="28" spans="2:22" s="41" customFormat="1" ht="24" customHeight="1" x14ac:dyDescent="0.25">
      <c r="C28" s="171"/>
      <c r="D28" s="172"/>
      <c r="E28" s="172"/>
      <c r="F28" s="172"/>
      <c r="G28" s="312"/>
      <c r="H28" s="312"/>
      <c r="I28" s="312"/>
      <c r="J28" s="312"/>
      <c r="K28" s="312"/>
      <c r="L28" s="77"/>
    </row>
    <row r="29" spans="2:22" s="41" customFormat="1" x14ac:dyDescent="0.25">
      <c r="C29" s="76"/>
      <c r="D29" s="77"/>
      <c r="E29" s="77"/>
      <c r="F29" s="77"/>
      <c r="G29" s="77"/>
      <c r="H29" s="77"/>
      <c r="I29" s="77"/>
      <c r="J29" s="77"/>
      <c r="K29" s="77"/>
      <c r="L29" s="77"/>
    </row>
    <row r="30" spans="2:22" s="41" customFormat="1" x14ac:dyDescent="0.25">
      <c r="C30" s="76"/>
      <c r="D30" s="77"/>
      <c r="E30" s="77"/>
      <c r="F30" s="77"/>
      <c r="G30" s="77"/>
      <c r="H30" s="77"/>
      <c r="I30" s="77"/>
      <c r="J30" s="77"/>
      <c r="K30" s="77"/>
      <c r="L30" s="77"/>
    </row>
    <row r="31" spans="2:22" s="41" customFormat="1" x14ac:dyDescent="0.25">
      <c r="C31" s="76"/>
      <c r="D31" s="77"/>
      <c r="E31" s="77"/>
      <c r="F31" s="77"/>
      <c r="G31" s="77"/>
      <c r="H31" s="77"/>
      <c r="I31" s="77"/>
      <c r="J31" s="77"/>
      <c r="K31" s="77"/>
      <c r="L31" s="77"/>
    </row>
    <row r="32" spans="2:22" s="41" customFormat="1" x14ac:dyDescent="0.25">
      <c r="C32" s="76"/>
      <c r="D32" s="77"/>
      <c r="E32" s="77"/>
      <c r="F32" s="77"/>
      <c r="G32" s="77"/>
      <c r="H32" s="77"/>
      <c r="I32" s="77"/>
      <c r="J32" s="77"/>
      <c r="K32" s="77"/>
      <c r="L32" s="77"/>
    </row>
    <row r="33" spans="4:5" s="41" customFormat="1" x14ac:dyDescent="0.25">
      <c r="D33" s="114"/>
      <c r="E33" s="114"/>
    </row>
  </sheetData>
  <mergeCells count="28">
    <mergeCell ref="B17:B18"/>
    <mergeCell ref="B19:B20"/>
    <mergeCell ref="B21:B22"/>
    <mergeCell ref="B25:L25"/>
    <mergeCell ref="B26:L26"/>
    <mergeCell ref="G28:K28"/>
    <mergeCell ref="H11:H12"/>
    <mergeCell ref="I11:I12"/>
    <mergeCell ref="J11:J12"/>
    <mergeCell ref="K11:K12"/>
    <mergeCell ref="B13:B14"/>
    <mergeCell ref="B15:B16"/>
    <mergeCell ref="B6:L6"/>
    <mergeCell ref="B7:L7"/>
    <mergeCell ref="C8:L8"/>
    <mergeCell ref="B9:C12"/>
    <mergeCell ref="D9:F10"/>
    <mergeCell ref="G9:I10"/>
    <mergeCell ref="J9:L10"/>
    <mergeCell ref="D11:D12"/>
    <mergeCell ref="E11:E12"/>
    <mergeCell ref="G11:G12"/>
    <mergeCell ref="B5:L5"/>
    <mergeCell ref="D1:E1"/>
    <mergeCell ref="J2:L2"/>
    <mergeCell ref="N2:O2"/>
    <mergeCell ref="J3:L3"/>
    <mergeCell ref="N3:O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O26"/>
  <sheetViews>
    <sheetView topLeftCell="A13" workbookViewId="0">
      <selection activeCell="B7" sqref="B7:I7"/>
    </sheetView>
  </sheetViews>
  <sheetFormatPr defaultRowHeight="15" x14ac:dyDescent="0.25"/>
  <cols>
    <col min="1" max="1" width="2.42578125" style="53" customWidth="1"/>
    <col min="2" max="2" width="9.140625" style="53"/>
    <col min="3" max="3" width="34.28515625" style="53" customWidth="1"/>
    <col min="4" max="4" width="11.42578125" style="53" customWidth="1"/>
    <col min="5" max="5" width="11.85546875" style="53" customWidth="1"/>
    <col min="6" max="6" width="13.5703125" style="53" customWidth="1"/>
    <col min="7" max="7" width="12.42578125" style="53" customWidth="1"/>
    <col min="8" max="8" width="12.85546875" style="53" customWidth="1"/>
    <col min="9" max="9" width="13.5703125" style="53" customWidth="1"/>
    <col min="10" max="10" width="9.7109375" style="53" bestFit="1" customWidth="1"/>
    <col min="11" max="256" width="9.140625" style="53"/>
    <col min="257" max="257" width="2.42578125" style="53" customWidth="1"/>
    <col min="258" max="258" width="9.140625" style="53"/>
    <col min="259" max="259" width="34.28515625" style="53" customWidth="1"/>
    <col min="260" max="260" width="11.42578125" style="53" customWidth="1"/>
    <col min="261" max="261" width="11.85546875" style="53" customWidth="1"/>
    <col min="262" max="262" width="13.5703125" style="53" customWidth="1"/>
    <col min="263" max="263" width="12.42578125" style="53" customWidth="1"/>
    <col min="264" max="264" width="12.85546875" style="53" customWidth="1"/>
    <col min="265" max="265" width="13.5703125" style="53" customWidth="1"/>
    <col min="266" max="266" width="9.7109375" style="53" bestFit="1" customWidth="1"/>
    <col min="267" max="512" width="9.140625" style="53"/>
    <col min="513" max="513" width="2.42578125" style="53" customWidth="1"/>
    <col min="514" max="514" width="9.140625" style="53"/>
    <col min="515" max="515" width="34.28515625" style="53" customWidth="1"/>
    <col min="516" max="516" width="11.42578125" style="53" customWidth="1"/>
    <col min="517" max="517" width="11.85546875" style="53" customWidth="1"/>
    <col min="518" max="518" width="13.5703125" style="53" customWidth="1"/>
    <col min="519" max="519" width="12.42578125" style="53" customWidth="1"/>
    <col min="520" max="520" width="12.85546875" style="53" customWidth="1"/>
    <col min="521" max="521" width="13.5703125" style="53" customWidth="1"/>
    <col min="522" max="522" width="9.7109375" style="53" bestFit="1" customWidth="1"/>
    <col min="523" max="768" width="9.140625" style="53"/>
    <col min="769" max="769" width="2.42578125" style="53" customWidth="1"/>
    <col min="770" max="770" width="9.140625" style="53"/>
    <col min="771" max="771" width="34.28515625" style="53" customWidth="1"/>
    <col min="772" max="772" width="11.42578125" style="53" customWidth="1"/>
    <col min="773" max="773" width="11.85546875" style="53" customWidth="1"/>
    <col min="774" max="774" width="13.5703125" style="53" customWidth="1"/>
    <col min="775" max="775" width="12.42578125" style="53" customWidth="1"/>
    <col min="776" max="776" width="12.85546875" style="53" customWidth="1"/>
    <col min="777" max="777" width="13.5703125" style="53" customWidth="1"/>
    <col min="778" max="778" width="9.7109375" style="53" bestFit="1" customWidth="1"/>
    <col min="779" max="1024" width="9.140625" style="53"/>
    <col min="1025" max="1025" width="2.42578125" style="53" customWidth="1"/>
    <col min="1026" max="1026" width="9.140625" style="53"/>
    <col min="1027" max="1027" width="34.28515625" style="53" customWidth="1"/>
    <col min="1028" max="1028" width="11.42578125" style="53" customWidth="1"/>
    <col min="1029" max="1029" width="11.85546875" style="53" customWidth="1"/>
    <col min="1030" max="1030" width="13.5703125" style="53" customWidth="1"/>
    <col min="1031" max="1031" width="12.42578125" style="53" customWidth="1"/>
    <col min="1032" max="1032" width="12.85546875" style="53" customWidth="1"/>
    <col min="1033" max="1033" width="13.5703125" style="53" customWidth="1"/>
    <col min="1034" max="1034" width="9.7109375" style="53" bestFit="1" customWidth="1"/>
    <col min="1035" max="1280" width="9.140625" style="53"/>
    <col min="1281" max="1281" width="2.42578125" style="53" customWidth="1"/>
    <col min="1282" max="1282" width="9.140625" style="53"/>
    <col min="1283" max="1283" width="34.28515625" style="53" customWidth="1"/>
    <col min="1284" max="1284" width="11.42578125" style="53" customWidth="1"/>
    <col min="1285" max="1285" width="11.85546875" style="53" customWidth="1"/>
    <col min="1286" max="1286" width="13.5703125" style="53" customWidth="1"/>
    <col min="1287" max="1287" width="12.42578125" style="53" customWidth="1"/>
    <col min="1288" max="1288" width="12.85546875" style="53" customWidth="1"/>
    <col min="1289" max="1289" width="13.5703125" style="53" customWidth="1"/>
    <col min="1290" max="1290" width="9.7109375" style="53" bestFit="1" customWidth="1"/>
    <col min="1291" max="1536" width="9.140625" style="53"/>
    <col min="1537" max="1537" width="2.42578125" style="53" customWidth="1"/>
    <col min="1538" max="1538" width="9.140625" style="53"/>
    <col min="1539" max="1539" width="34.28515625" style="53" customWidth="1"/>
    <col min="1540" max="1540" width="11.42578125" style="53" customWidth="1"/>
    <col min="1541" max="1541" width="11.85546875" style="53" customWidth="1"/>
    <col min="1542" max="1542" width="13.5703125" style="53" customWidth="1"/>
    <col min="1543" max="1543" width="12.42578125" style="53" customWidth="1"/>
    <col min="1544" max="1544" width="12.85546875" style="53" customWidth="1"/>
    <col min="1545" max="1545" width="13.5703125" style="53" customWidth="1"/>
    <col min="1546" max="1546" width="9.7109375" style="53" bestFit="1" customWidth="1"/>
    <col min="1547" max="1792" width="9.140625" style="53"/>
    <col min="1793" max="1793" width="2.42578125" style="53" customWidth="1"/>
    <col min="1794" max="1794" width="9.140625" style="53"/>
    <col min="1795" max="1795" width="34.28515625" style="53" customWidth="1"/>
    <col min="1796" max="1796" width="11.42578125" style="53" customWidth="1"/>
    <col min="1797" max="1797" width="11.85546875" style="53" customWidth="1"/>
    <col min="1798" max="1798" width="13.5703125" style="53" customWidth="1"/>
    <col min="1799" max="1799" width="12.42578125" style="53" customWidth="1"/>
    <col min="1800" max="1800" width="12.85546875" style="53" customWidth="1"/>
    <col min="1801" max="1801" width="13.5703125" style="53" customWidth="1"/>
    <col min="1802" max="1802" width="9.7109375" style="53" bestFit="1" customWidth="1"/>
    <col min="1803" max="2048" width="9.140625" style="53"/>
    <col min="2049" max="2049" width="2.42578125" style="53" customWidth="1"/>
    <col min="2050" max="2050" width="9.140625" style="53"/>
    <col min="2051" max="2051" width="34.28515625" style="53" customWidth="1"/>
    <col min="2052" max="2052" width="11.42578125" style="53" customWidth="1"/>
    <col min="2053" max="2053" width="11.85546875" style="53" customWidth="1"/>
    <col min="2054" max="2054" width="13.5703125" style="53" customWidth="1"/>
    <col min="2055" max="2055" width="12.42578125" style="53" customWidth="1"/>
    <col min="2056" max="2056" width="12.85546875" style="53" customWidth="1"/>
    <col min="2057" max="2057" width="13.5703125" style="53" customWidth="1"/>
    <col min="2058" max="2058" width="9.7109375" style="53" bestFit="1" customWidth="1"/>
    <col min="2059" max="2304" width="9.140625" style="53"/>
    <col min="2305" max="2305" width="2.42578125" style="53" customWidth="1"/>
    <col min="2306" max="2306" width="9.140625" style="53"/>
    <col min="2307" max="2307" width="34.28515625" style="53" customWidth="1"/>
    <col min="2308" max="2308" width="11.42578125" style="53" customWidth="1"/>
    <col min="2309" max="2309" width="11.85546875" style="53" customWidth="1"/>
    <col min="2310" max="2310" width="13.5703125" style="53" customWidth="1"/>
    <col min="2311" max="2311" width="12.42578125" style="53" customWidth="1"/>
    <col min="2312" max="2312" width="12.85546875" style="53" customWidth="1"/>
    <col min="2313" max="2313" width="13.5703125" style="53" customWidth="1"/>
    <col min="2314" max="2314" width="9.7109375" style="53" bestFit="1" customWidth="1"/>
    <col min="2315" max="2560" width="9.140625" style="53"/>
    <col min="2561" max="2561" width="2.42578125" style="53" customWidth="1"/>
    <col min="2562" max="2562" width="9.140625" style="53"/>
    <col min="2563" max="2563" width="34.28515625" style="53" customWidth="1"/>
    <col min="2564" max="2564" width="11.42578125" style="53" customWidth="1"/>
    <col min="2565" max="2565" width="11.85546875" style="53" customWidth="1"/>
    <col min="2566" max="2566" width="13.5703125" style="53" customWidth="1"/>
    <col min="2567" max="2567" width="12.42578125" style="53" customWidth="1"/>
    <col min="2568" max="2568" width="12.85546875" style="53" customWidth="1"/>
    <col min="2569" max="2569" width="13.5703125" style="53" customWidth="1"/>
    <col min="2570" max="2570" width="9.7109375" style="53" bestFit="1" customWidth="1"/>
    <col min="2571" max="2816" width="9.140625" style="53"/>
    <col min="2817" max="2817" width="2.42578125" style="53" customWidth="1"/>
    <col min="2818" max="2818" width="9.140625" style="53"/>
    <col min="2819" max="2819" width="34.28515625" style="53" customWidth="1"/>
    <col min="2820" max="2820" width="11.42578125" style="53" customWidth="1"/>
    <col min="2821" max="2821" width="11.85546875" style="53" customWidth="1"/>
    <col min="2822" max="2822" width="13.5703125" style="53" customWidth="1"/>
    <col min="2823" max="2823" width="12.42578125" style="53" customWidth="1"/>
    <col min="2824" max="2824" width="12.85546875" style="53" customWidth="1"/>
    <col min="2825" max="2825" width="13.5703125" style="53" customWidth="1"/>
    <col min="2826" max="2826" width="9.7109375" style="53" bestFit="1" customWidth="1"/>
    <col min="2827" max="3072" width="9.140625" style="53"/>
    <col min="3073" max="3073" width="2.42578125" style="53" customWidth="1"/>
    <col min="3074" max="3074" width="9.140625" style="53"/>
    <col min="3075" max="3075" width="34.28515625" style="53" customWidth="1"/>
    <col min="3076" max="3076" width="11.42578125" style="53" customWidth="1"/>
    <col min="3077" max="3077" width="11.85546875" style="53" customWidth="1"/>
    <col min="3078" max="3078" width="13.5703125" style="53" customWidth="1"/>
    <col min="3079" max="3079" width="12.42578125" style="53" customWidth="1"/>
    <col min="3080" max="3080" width="12.85546875" style="53" customWidth="1"/>
    <col min="3081" max="3081" width="13.5703125" style="53" customWidth="1"/>
    <col min="3082" max="3082" width="9.7109375" style="53" bestFit="1" customWidth="1"/>
    <col min="3083" max="3328" width="9.140625" style="53"/>
    <col min="3329" max="3329" width="2.42578125" style="53" customWidth="1"/>
    <col min="3330" max="3330" width="9.140625" style="53"/>
    <col min="3331" max="3331" width="34.28515625" style="53" customWidth="1"/>
    <col min="3332" max="3332" width="11.42578125" style="53" customWidth="1"/>
    <col min="3333" max="3333" width="11.85546875" style="53" customWidth="1"/>
    <col min="3334" max="3334" width="13.5703125" style="53" customWidth="1"/>
    <col min="3335" max="3335" width="12.42578125" style="53" customWidth="1"/>
    <col min="3336" max="3336" width="12.85546875" style="53" customWidth="1"/>
    <col min="3337" max="3337" width="13.5703125" style="53" customWidth="1"/>
    <col min="3338" max="3338" width="9.7109375" style="53" bestFit="1" customWidth="1"/>
    <col min="3339" max="3584" width="9.140625" style="53"/>
    <col min="3585" max="3585" width="2.42578125" style="53" customWidth="1"/>
    <col min="3586" max="3586" width="9.140625" style="53"/>
    <col min="3587" max="3587" width="34.28515625" style="53" customWidth="1"/>
    <col min="3588" max="3588" width="11.42578125" style="53" customWidth="1"/>
    <col min="3589" max="3589" width="11.85546875" style="53" customWidth="1"/>
    <col min="3590" max="3590" width="13.5703125" style="53" customWidth="1"/>
    <col min="3591" max="3591" width="12.42578125" style="53" customWidth="1"/>
    <col min="3592" max="3592" width="12.85546875" style="53" customWidth="1"/>
    <col min="3593" max="3593" width="13.5703125" style="53" customWidth="1"/>
    <col min="3594" max="3594" width="9.7109375" style="53" bestFit="1" customWidth="1"/>
    <col min="3595" max="3840" width="9.140625" style="53"/>
    <col min="3841" max="3841" width="2.42578125" style="53" customWidth="1"/>
    <col min="3842" max="3842" width="9.140625" style="53"/>
    <col min="3843" max="3843" width="34.28515625" style="53" customWidth="1"/>
    <col min="3844" max="3844" width="11.42578125" style="53" customWidth="1"/>
    <col min="3845" max="3845" width="11.85546875" style="53" customWidth="1"/>
    <col min="3846" max="3846" width="13.5703125" style="53" customWidth="1"/>
    <col min="3847" max="3847" width="12.42578125" style="53" customWidth="1"/>
    <col min="3848" max="3848" width="12.85546875" style="53" customWidth="1"/>
    <col min="3849" max="3849" width="13.5703125" style="53" customWidth="1"/>
    <col min="3850" max="3850" width="9.7109375" style="53" bestFit="1" customWidth="1"/>
    <col min="3851" max="4096" width="9.140625" style="53"/>
    <col min="4097" max="4097" width="2.42578125" style="53" customWidth="1"/>
    <col min="4098" max="4098" width="9.140625" style="53"/>
    <col min="4099" max="4099" width="34.28515625" style="53" customWidth="1"/>
    <col min="4100" max="4100" width="11.42578125" style="53" customWidth="1"/>
    <col min="4101" max="4101" width="11.85546875" style="53" customWidth="1"/>
    <col min="4102" max="4102" width="13.5703125" style="53" customWidth="1"/>
    <col min="4103" max="4103" width="12.42578125" style="53" customWidth="1"/>
    <col min="4104" max="4104" width="12.85546875" style="53" customWidth="1"/>
    <col min="4105" max="4105" width="13.5703125" style="53" customWidth="1"/>
    <col min="4106" max="4106" width="9.7109375" style="53" bestFit="1" customWidth="1"/>
    <col min="4107" max="4352" width="9.140625" style="53"/>
    <col min="4353" max="4353" width="2.42578125" style="53" customWidth="1"/>
    <col min="4354" max="4354" width="9.140625" style="53"/>
    <col min="4355" max="4355" width="34.28515625" style="53" customWidth="1"/>
    <col min="4356" max="4356" width="11.42578125" style="53" customWidth="1"/>
    <col min="4357" max="4357" width="11.85546875" style="53" customWidth="1"/>
    <col min="4358" max="4358" width="13.5703125" style="53" customWidth="1"/>
    <col min="4359" max="4359" width="12.42578125" style="53" customWidth="1"/>
    <col min="4360" max="4360" width="12.85546875" style="53" customWidth="1"/>
    <col min="4361" max="4361" width="13.5703125" style="53" customWidth="1"/>
    <col min="4362" max="4362" width="9.7109375" style="53" bestFit="1" customWidth="1"/>
    <col min="4363" max="4608" width="9.140625" style="53"/>
    <col min="4609" max="4609" width="2.42578125" style="53" customWidth="1"/>
    <col min="4610" max="4610" width="9.140625" style="53"/>
    <col min="4611" max="4611" width="34.28515625" style="53" customWidth="1"/>
    <col min="4612" max="4612" width="11.42578125" style="53" customWidth="1"/>
    <col min="4613" max="4613" width="11.85546875" style="53" customWidth="1"/>
    <col min="4614" max="4614" width="13.5703125" style="53" customWidth="1"/>
    <col min="4615" max="4615" width="12.42578125" style="53" customWidth="1"/>
    <col min="4616" max="4616" width="12.85546875" style="53" customWidth="1"/>
    <col min="4617" max="4617" width="13.5703125" style="53" customWidth="1"/>
    <col min="4618" max="4618" width="9.7109375" style="53" bestFit="1" customWidth="1"/>
    <col min="4619" max="4864" width="9.140625" style="53"/>
    <col min="4865" max="4865" width="2.42578125" style="53" customWidth="1"/>
    <col min="4866" max="4866" width="9.140625" style="53"/>
    <col min="4867" max="4867" width="34.28515625" style="53" customWidth="1"/>
    <col min="4868" max="4868" width="11.42578125" style="53" customWidth="1"/>
    <col min="4869" max="4869" width="11.85546875" style="53" customWidth="1"/>
    <col min="4870" max="4870" width="13.5703125" style="53" customWidth="1"/>
    <col min="4871" max="4871" width="12.42578125" style="53" customWidth="1"/>
    <col min="4872" max="4872" width="12.85546875" style="53" customWidth="1"/>
    <col min="4873" max="4873" width="13.5703125" style="53" customWidth="1"/>
    <col min="4874" max="4874" width="9.7109375" style="53" bestFit="1" customWidth="1"/>
    <col min="4875" max="5120" width="9.140625" style="53"/>
    <col min="5121" max="5121" width="2.42578125" style="53" customWidth="1"/>
    <col min="5122" max="5122" width="9.140625" style="53"/>
    <col min="5123" max="5123" width="34.28515625" style="53" customWidth="1"/>
    <col min="5124" max="5124" width="11.42578125" style="53" customWidth="1"/>
    <col min="5125" max="5125" width="11.85546875" style="53" customWidth="1"/>
    <col min="5126" max="5126" width="13.5703125" style="53" customWidth="1"/>
    <col min="5127" max="5127" width="12.42578125" style="53" customWidth="1"/>
    <col min="5128" max="5128" width="12.85546875" style="53" customWidth="1"/>
    <col min="5129" max="5129" width="13.5703125" style="53" customWidth="1"/>
    <col min="5130" max="5130" width="9.7109375" style="53" bestFit="1" customWidth="1"/>
    <col min="5131" max="5376" width="9.140625" style="53"/>
    <col min="5377" max="5377" width="2.42578125" style="53" customWidth="1"/>
    <col min="5378" max="5378" width="9.140625" style="53"/>
    <col min="5379" max="5379" width="34.28515625" style="53" customWidth="1"/>
    <col min="5380" max="5380" width="11.42578125" style="53" customWidth="1"/>
    <col min="5381" max="5381" width="11.85546875" style="53" customWidth="1"/>
    <col min="5382" max="5382" width="13.5703125" style="53" customWidth="1"/>
    <col min="5383" max="5383" width="12.42578125" style="53" customWidth="1"/>
    <col min="5384" max="5384" width="12.85546875" style="53" customWidth="1"/>
    <col min="5385" max="5385" width="13.5703125" style="53" customWidth="1"/>
    <col min="5386" max="5386" width="9.7109375" style="53" bestFit="1" customWidth="1"/>
    <col min="5387" max="5632" width="9.140625" style="53"/>
    <col min="5633" max="5633" width="2.42578125" style="53" customWidth="1"/>
    <col min="5634" max="5634" width="9.140625" style="53"/>
    <col min="5635" max="5635" width="34.28515625" style="53" customWidth="1"/>
    <col min="5636" max="5636" width="11.42578125" style="53" customWidth="1"/>
    <col min="5637" max="5637" width="11.85546875" style="53" customWidth="1"/>
    <col min="5638" max="5638" width="13.5703125" style="53" customWidth="1"/>
    <col min="5639" max="5639" width="12.42578125" style="53" customWidth="1"/>
    <col min="5640" max="5640" width="12.85546875" style="53" customWidth="1"/>
    <col min="5641" max="5641" width="13.5703125" style="53" customWidth="1"/>
    <col min="5642" max="5642" width="9.7109375" style="53" bestFit="1" customWidth="1"/>
    <col min="5643" max="5888" width="9.140625" style="53"/>
    <col min="5889" max="5889" width="2.42578125" style="53" customWidth="1"/>
    <col min="5890" max="5890" width="9.140625" style="53"/>
    <col min="5891" max="5891" width="34.28515625" style="53" customWidth="1"/>
    <col min="5892" max="5892" width="11.42578125" style="53" customWidth="1"/>
    <col min="5893" max="5893" width="11.85546875" style="53" customWidth="1"/>
    <col min="5894" max="5894" width="13.5703125" style="53" customWidth="1"/>
    <col min="5895" max="5895" width="12.42578125" style="53" customWidth="1"/>
    <col min="5896" max="5896" width="12.85546875" style="53" customWidth="1"/>
    <col min="5897" max="5897" width="13.5703125" style="53" customWidth="1"/>
    <col min="5898" max="5898" width="9.7109375" style="53" bestFit="1" customWidth="1"/>
    <col min="5899" max="6144" width="9.140625" style="53"/>
    <col min="6145" max="6145" width="2.42578125" style="53" customWidth="1"/>
    <col min="6146" max="6146" width="9.140625" style="53"/>
    <col min="6147" max="6147" width="34.28515625" style="53" customWidth="1"/>
    <col min="6148" max="6148" width="11.42578125" style="53" customWidth="1"/>
    <col min="6149" max="6149" width="11.85546875" style="53" customWidth="1"/>
    <col min="6150" max="6150" width="13.5703125" style="53" customWidth="1"/>
    <col min="6151" max="6151" width="12.42578125" style="53" customWidth="1"/>
    <col min="6152" max="6152" width="12.85546875" style="53" customWidth="1"/>
    <col min="6153" max="6153" width="13.5703125" style="53" customWidth="1"/>
    <col min="6154" max="6154" width="9.7109375" style="53" bestFit="1" customWidth="1"/>
    <col min="6155" max="6400" width="9.140625" style="53"/>
    <col min="6401" max="6401" width="2.42578125" style="53" customWidth="1"/>
    <col min="6402" max="6402" width="9.140625" style="53"/>
    <col min="6403" max="6403" width="34.28515625" style="53" customWidth="1"/>
    <col min="6404" max="6404" width="11.42578125" style="53" customWidth="1"/>
    <col min="6405" max="6405" width="11.85546875" style="53" customWidth="1"/>
    <col min="6406" max="6406" width="13.5703125" style="53" customWidth="1"/>
    <col min="6407" max="6407" width="12.42578125" style="53" customWidth="1"/>
    <col min="6408" max="6408" width="12.85546875" style="53" customWidth="1"/>
    <col min="6409" max="6409" width="13.5703125" style="53" customWidth="1"/>
    <col min="6410" max="6410" width="9.7109375" style="53" bestFit="1" customWidth="1"/>
    <col min="6411" max="6656" width="9.140625" style="53"/>
    <col min="6657" max="6657" width="2.42578125" style="53" customWidth="1"/>
    <col min="6658" max="6658" width="9.140625" style="53"/>
    <col min="6659" max="6659" width="34.28515625" style="53" customWidth="1"/>
    <col min="6660" max="6660" width="11.42578125" style="53" customWidth="1"/>
    <col min="6661" max="6661" width="11.85546875" style="53" customWidth="1"/>
    <col min="6662" max="6662" width="13.5703125" style="53" customWidth="1"/>
    <col min="6663" max="6663" width="12.42578125" style="53" customWidth="1"/>
    <col min="6664" max="6664" width="12.85546875" style="53" customWidth="1"/>
    <col min="6665" max="6665" width="13.5703125" style="53" customWidth="1"/>
    <col min="6666" max="6666" width="9.7109375" style="53" bestFit="1" customWidth="1"/>
    <col min="6667" max="6912" width="9.140625" style="53"/>
    <col min="6913" max="6913" width="2.42578125" style="53" customWidth="1"/>
    <col min="6914" max="6914" width="9.140625" style="53"/>
    <col min="6915" max="6915" width="34.28515625" style="53" customWidth="1"/>
    <col min="6916" max="6916" width="11.42578125" style="53" customWidth="1"/>
    <col min="6917" max="6917" width="11.85546875" style="53" customWidth="1"/>
    <col min="6918" max="6918" width="13.5703125" style="53" customWidth="1"/>
    <col min="6919" max="6919" width="12.42578125" style="53" customWidth="1"/>
    <col min="6920" max="6920" width="12.85546875" style="53" customWidth="1"/>
    <col min="6921" max="6921" width="13.5703125" style="53" customWidth="1"/>
    <col min="6922" max="6922" width="9.7109375" style="53" bestFit="1" customWidth="1"/>
    <col min="6923" max="7168" width="9.140625" style="53"/>
    <col min="7169" max="7169" width="2.42578125" style="53" customWidth="1"/>
    <col min="7170" max="7170" width="9.140625" style="53"/>
    <col min="7171" max="7171" width="34.28515625" style="53" customWidth="1"/>
    <col min="7172" max="7172" width="11.42578125" style="53" customWidth="1"/>
    <col min="7173" max="7173" width="11.85546875" style="53" customWidth="1"/>
    <col min="7174" max="7174" width="13.5703125" style="53" customWidth="1"/>
    <col min="7175" max="7175" width="12.42578125" style="53" customWidth="1"/>
    <col min="7176" max="7176" width="12.85546875" style="53" customWidth="1"/>
    <col min="7177" max="7177" width="13.5703125" style="53" customWidth="1"/>
    <col min="7178" max="7178" width="9.7109375" style="53" bestFit="1" customWidth="1"/>
    <col min="7179" max="7424" width="9.140625" style="53"/>
    <col min="7425" max="7425" width="2.42578125" style="53" customWidth="1"/>
    <col min="7426" max="7426" width="9.140625" style="53"/>
    <col min="7427" max="7427" width="34.28515625" style="53" customWidth="1"/>
    <col min="7428" max="7428" width="11.42578125" style="53" customWidth="1"/>
    <col min="7429" max="7429" width="11.85546875" style="53" customWidth="1"/>
    <col min="7430" max="7430" width="13.5703125" style="53" customWidth="1"/>
    <col min="7431" max="7431" width="12.42578125" style="53" customWidth="1"/>
    <col min="7432" max="7432" width="12.85546875" style="53" customWidth="1"/>
    <col min="7433" max="7433" width="13.5703125" style="53" customWidth="1"/>
    <col min="7434" max="7434" width="9.7109375" style="53" bestFit="1" customWidth="1"/>
    <col min="7435" max="7680" width="9.140625" style="53"/>
    <col min="7681" max="7681" width="2.42578125" style="53" customWidth="1"/>
    <col min="7682" max="7682" width="9.140625" style="53"/>
    <col min="7683" max="7683" width="34.28515625" style="53" customWidth="1"/>
    <col min="7684" max="7684" width="11.42578125" style="53" customWidth="1"/>
    <col min="7685" max="7685" width="11.85546875" style="53" customWidth="1"/>
    <col min="7686" max="7686" width="13.5703125" style="53" customWidth="1"/>
    <col min="7687" max="7687" width="12.42578125" style="53" customWidth="1"/>
    <col min="7688" max="7688" width="12.85546875" style="53" customWidth="1"/>
    <col min="7689" max="7689" width="13.5703125" style="53" customWidth="1"/>
    <col min="7690" max="7690" width="9.7109375" style="53" bestFit="1" customWidth="1"/>
    <col min="7691" max="7936" width="9.140625" style="53"/>
    <col min="7937" max="7937" width="2.42578125" style="53" customWidth="1"/>
    <col min="7938" max="7938" width="9.140625" style="53"/>
    <col min="7939" max="7939" width="34.28515625" style="53" customWidth="1"/>
    <col min="7940" max="7940" width="11.42578125" style="53" customWidth="1"/>
    <col min="7941" max="7941" width="11.85546875" style="53" customWidth="1"/>
    <col min="7942" max="7942" width="13.5703125" style="53" customWidth="1"/>
    <col min="7943" max="7943" width="12.42578125" style="53" customWidth="1"/>
    <col min="7944" max="7944" width="12.85546875" style="53" customWidth="1"/>
    <col min="7945" max="7945" width="13.5703125" style="53" customWidth="1"/>
    <col min="7946" max="7946" width="9.7109375" style="53" bestFit="1" customWidth="1"/>
    <col min="7947" max="8192" width="9.140625" style="53"/>
    <col min="8193" max="8193" width="2.42578125" style="53" customWidth="1"/>
    <col min="8194" max="8194" width="9.140625" style="53"/>
    <col min="8195" max="8195" width="34.28515625" style="53" customWidth="1"/>
    <col min="8196" max="8196" width="11.42578125" style="53" customWidth="1"/>
    <col min="8197" max="8197" width="11.85546875" style="53" customWidth="1"/>
    <col min="8198" max="8198" width="13.5703125" style="53" customWidth="1"/>
    <col min="8199" max="8199" width="12.42578125" style="53" customWidth="1"/>
    <col min="8200" max="8200" width="12.85546875" style="53" customWidth="1"/>
    <col min="8201" max="8201" width="13.5703125" style="53" customWidth="1"/>
    <col min="8202" max="8202" width="9.7109375" style="53" bestFit="1" customWidth="1"/>
    <col min="8203" max="8448" width="9.140625" style="53"/>
    <col min="8449" max="8449" width="2.42578125" style="53" customWidth="1"/>
    <col min="8450" max="8450" width="9.140625" style="53"/>
    <col min="8451" max="8451" width="34.28515625" style="53" customWidth="1"/>
    <col min="8452" max="8452" width="11.42578125" style="53" customWidth="1"/>
    <col min="8453" max="8453" width="11.85546875" style="53" customWidth="1"/>
    <col min="8454" max="8454" width="13.5703125" style="53" customWidth="1"/>
    <col min="8455" max="8455" width="12.42578125" style="53" customWidth="1"/>
    <col min="8456" max="8456" width="12.85546875" style="53" customWidth="1"/>
    <col min="8457" max="8457" width="13.5703125" style="53" customWidth="1"/>
    <col min="8458" max="8458" width="9.7109375" style="53" bestFit="1" customWidth="1"/>
    <col min="8459" max="8704" width="9.140625" style="53"/>
    <col min="8705" max="8705" width="2.42578125" style="53" customWidth="1"/>
    <col min="8706" max="8706" width="9.140625" style="53"/>
    <col min="8707" max="8707" width="34.28515625" style="53" customWidth="1"/>
    <col min="8708" max="8708" width="11.42578125" style="53" customWidth="1"/>
    <col min="8709" max="8709" width="11.85546875" style="53" customWidth="1"/>
    <col min="8710" max="8710" width="13.5703125" style="53" customWidth="1"/>
    <col min="8711" max="8711" width="12.42578125" style="53" customWidth="1"/>
    <col min="8712" max="8712" width="12.85546875" style="53" customWidth="1"/>
    <col min="8713" max="8713" width="13.5703125" style="53" customWidth="1"/>
    <col min="8714" max="8714" width="9.7109375" style="53" bestFit="1" customWidth="1"/>
    <col min="8715" max="8960" width="9.140625" style="53"/>
    <col min="8961" max="8961" width="2.42578125" style="53" customWidth="1"/>
    <col min="8962" max="8962" width="9.140625" style="53"/>
    <col min="8963" max="8963" width="34.28515625" style="53" customWidth="1"/>
    <col min="8964" max="8964" width="11.42578125" style="53" customWidth="1"/>
    <col min="8965" max="8965" width="11.85546875" style="53" customWidth="1"/>
    <col min="8966" max="8966" width="13.5703125" style="53" customWidth="1"/>
    <col min="8967" max="8967" width="12.42578125" style="53" customWidth="1"/>
    <col min="8968" max="8968" width="12.85546875" style="53" customWidth="1"/>
    <col min="8969" max="8969" width="13.5703125" style="53" customWidth="1"/>
    <col min="8970" max="8970" width="9.7109375" style="53" bestFit="1" customWidth="1"/>
    <col min="8971" max="9216" width="9.140625" style="53"/>
    <col min="9217" max="9217" width="2.42578125" style="53" customWidth="1"/>
    <col min="9218" max="9218" width="9.140625" style="53"/>
    <col min="9219" max="9219" width="34.28515625" style="53" customWidth="1"/>
    <col min="9220" max="9220" width="11.42578125" style="53" customWidth="1"/>
    <col min="9221" max="9221" width="11.85546875" style="53" customWidth="1"/>
    <col min="9222" max="9222" width="13.5703125" style="53" customWidth="1"/>
    <col min="9223" max="9223" width="12.42578125" style="53" customWidth="1"/>
    <col min="9224" max="9224" width="12.85546875" style="53" customWidth="1"/>
    <col min="9225" max="9225" width="13.5703125" style="53" customWidth="1"/>
    <col min="9226" max="9226" width="9.7109375" style="53" bestFit="1" customWidth="1"/>
    <col min="9227" max="9472" width="9.140625" style="53"/>
    <col min="9473" max="9473" width="2.42578125" style="53" customWidth="1"/>
    <col min="9474" max="9474" width="9.140625" style="53"/>
    <col min="9475" max="9475" width="34.28515625" style="53" customWidth="1"/>
    <col min="9476" max="9476" width="11.42578125" style="53" customWidth="1"/>
    <col min="9477" max="9477" width="11.85546875" style="53" customWidth="1"/>
    <col min="9478" max="9478" width="13.5703125" style="53" customWidth="1"/>
    <col min="9479" max="9479" width="12.42578125" style="53" customWidth="1"/>
    <col min="9480" max="9480" width="12.85546875" style="53" customWidth="1"/>
    <col min="9481" max="9481" width="13.5703125" style="53" customWidth="1"/>
    <col min="9482" max="9482" width="9.7109375" style="53" bestFit="1" customWidth="1"/>
    <col min="9483" max="9728" width="9.140625" style="53"/>
    <col min="9729" max="9729" width="2.42578125" style="53" customWidth="1"/>
    <col min="9730" max="9730" width="9.140625" style="53"/>
    <col min="9731" max="9731" width="34.28515625" style="53" customWidth="1"/>
    <col min="9732" max="9732" width="11.42578125" style="53" customWidth="1"/>
    <col min="9733" max="9733" width="11.85546875" style="53" customWidth="1"/>
    <col min="9734" max="9734" width="13.5703125" style="53" customWidth="1"/>
    <col min="9735" max="9735" width="12.42578125" style="53" customWidth="1"/>
    <col min="9736" max="9736" width="12.85546875" style="53" customWidth="1"/>
    <col min="9737" max="9737" width="13.5703125" style="53" customWidth="1"/>
    <col min="9738" max="9738" width="9.7109375" style="53" bestFit="1" customWidth="1"/>
    <col min="9739" max="9984" width="9.140625" style="53"/>
    <col min="9985" max="9985" width="2.42578125" style="53" customWidth="1"/>
    <col min="9986" max="9986" width="9.140625" style="53"/>
    <col min="9987" max="9987" width="34.28515625" style="53" customWidth="1"/>
    <col min="9988" max="9988" width="11.42578125" style="53" customWidth="1"/>
    <col min="9989" max="9989" width="11.85546875" style="53" customWidth="1"/>
    <col min="9990" max="9990" width="13.5703125" style="53" customWidth="1"/>
    <col min="9991" max="9991" width="12.42578125" style="53" customWidth="1"/>
    <col min="9992" max="9992" width="12.85546875" style="53" customWidth="1"/>
    <col min="9993" max="9993" width="13.5703125" style="53" customWidth="1"/>
    <col min="9994" max="9994" width="9.7109375" style="53" bestFit="1" customWidth="1"/>
    <col min="9995" max="10240" width="9.140625" style="53"/>
    <col min="10241" max="10241" width="2.42578125" style="53" customWidth="1"/>
    <col min="10242" max="10242" width="9.140625" style="53"/>
    <col min="10243" max="10243" width="34.28515625" style="53" customWidth="1"/>
    <col min="10244" max="10244" width="11.42578125" style="53" customWidth="1"/>
    <col min="10245" max="10245" width="11.85546875" style="53" customWidth="1"/>
    <col min="10246" max="10246" width="13.5703125" style="53" customWidth="1"/>
    <col min="10247" max="10247" width="12.42578125" style="53" customWidth="1"/>
    <col min="10248" max="10248" width="12.85546875" style="53" customWidth="1"/>
    <col min="10249" max="10249" width="13.5703125" style="53" customWidth="1"/>
    <col min="10250" max="10250" width="9.7109375" style="53" bestFit="1" customWidth="1"/>
    <col min="10251" max="10496" width="9.140625" style="53"/>
    <col min="10497" max="10497" width="2.42578125" style="53" customWidth="1"/>
    <col min="10498" max="10498" width="9.140625" style="53"/>
    <col min="10499" max="10499" width="34.28515625" style="53" customWidth="1"/>
    <col min="10500" max="10500" width="11.42578125" style="53" customWidth="1"/>
    <col min="10501" max="10501" width="11.85546875" style="53" customWidth="1"/>
    <col min="10502" max="10502" width="13.5703125" style="53" customWidth="1"/>
    <col min="10503" max="10503" width="12.42578125" style="53" customWidth="1"/>
    <col min="10504" max="10504" width="12.85546875" style="53" customWidth="1"/>
    <col min="10505" max="10505" width="13.5703125" style="53" customWidth="1"/>
    <col min="10506" max="10506" width="9.7109375" style="53" bestFit="1" customWidth="1"/>
    <col min="10507" max="10752" width="9.140625" style="53"/>
    <col min="10753" max="10753" width="2.42578125" style="53" customWidth="1"/>
    <col min="10754" max="10754" width="9.140625" style="53"/>
    <col min="10755" max="10755" width="34.28515625" style="53" customWidth="1"/>
    <col min="10756" max="10756" width="11.42578125" style="53" customWidth="1"/>
    <col min="10757" max="10757" width="11.85546875" style="53" customWidth="1"/>
    <col min="10758" max="10758" width="13.5703125" style="53" customWidth="1"/>
    <col min="10759" max="10759" width="12.42578125" style="53" customWidth="1"/>
    <col min="10760" max="10760" width="12.85546875" style="53" customWidth="1"/>
    <col min="10761" max="10761" width="13.5703125" style="53" customWidth="1"/>
    <col min="10762" max="10762" width="9.7109375" style="53" bestFit="1" customWidth="1"/>
    <col min="10763" max="11008" width="9.140625" style="53"/>
    <col min="11009" max="11009" width="2.42578125" style="53" customWidth="1"/>
    <col min="11010" max="11010" width="9.140625" style="53"/>
    <col min="11011" max="11011" width="34.28515625" style="53" customWidth="1"/>
    <col min="11012" max="11012" width="11.42578125" style="53" customWidth="1"/>
    <col min="11013" max="11013" width="11.85546875" style="53" customWidth="1"/>
    <col min="11014" max="11014" width="13.5703125" style="53" customWidth="1"/>
    <col min="11015" max="11015" width="12.42578125" style="53" customWidth="1"/>
    <col min="11016" max="11016" width="12.85546875" style="53" customWidth="1"/>
    <col min="11017" max="11017" width="13.5703125" style="53" customWidth="1"/>
    <col min="11018" max="11018" width="9.7109375" style="53" bestFit="1" customWidth="1"/>
    <col min="11019" max="11264" width="9.140625" style="53"/>
    <col min="11265" max="11265" width="2.42578125" style="53" customWidth="1"/>
    <col min="11266" max="11266" width="9.140625" style="53"/>
    <col min="11267" max="11267" width="34.28515625" style="53" customWidth="1"/>
    <col min="11268" max="11268" width="11.42578125" style="53" customWidth="1"/>
    <col min="11269" max="11269" width="11.85546875" style="53" customWidth="1"/>
    <col min="11270" max="11270" width="13.5703125" style="53" customWidth="1"/>
    <col min="11271" max="11271" width="12.42578125" style="53" customWidth="1"/>
    <col min="11272" max="11272" width="12.85546875" style="53" customWidth="1"/>
    <col min="11273" max="11273" width="13.5703125" style="53" customWidth="1"/>
    <col min="11274" max="11274" width="9.7109375" style="53" bestFit="1" customWidth="1"/>
    <col min="11275" max="11520" width="9.140625" style="53"/>
    <col min="11521" max="11521" width="2.42578125" style="53" customWidth="1"/>
    <col min="11522" max="11522" width="9.140625" style="53"/>
    <col min="11523" max="11523" width="34.28515625" style="53" customWidth="1"/>
    <col min="11524" max="11524" width="11.42578125" style="53" customWidth="1"/>
    <col min="11525" max="11525" width="11.85546875" style="53" customWidth="1"/>
    <col min="11526" max="11526" width="13.5703125" style="53" customWidth="1"/>
    <col min="11527" max="11527" width="12.42578125" style="53" customWidth="1"/>
    <col min="11528" max="11528" width="12.85546875" style="53" customWidth="1"/>
    <col min="11529" max="11529" width="13.5703125" style="53" customWidth="1"/>
    <col min="11530" max="11530" width="9.7109375" style="53" bestFit="1" customWidth="1"/>
    <col min="11531" max="11776" width="9.140625" style="53"/>
    <col min="11777" max="11777" width="2.42578125" style="53" customWidth="1"/>
    <col min="11778" max="11778" width="9.140625" style="53"/>
    <col min="11779" max="11779" width="34.28515625" style="53" customWidth="1"/>
    <col min="11780" max="11780" width="11.42578125" style="53" customWidth="1"/>
    <col min="11781" max="11781" width="11.85546875" style="53" customWidth="1"/>
    <col min="11782" max="11782" width="13.5703125" style="53" customWidth="1"/>
    <col min="11783" max="11783" width="12.42578125" style="53" customWidth="1"/>
    <col min="11784" max="11784" width="12.85546875" style="53" customWidth="1"/>
    <col min="11785" max="11785" width="13.5703125" style="53" customWidth="1"/>
    <col min="11786" max="11786" width="9.7109375" style="53" bestFit="1" customWidth="1"/>
    <col min="11787" max="12032" width="9.140625" style="53"/>
    <col min="12033" max="12033" width="2.42578125" style="53" customWidth="1"/>
    <col min="12034" max="12034" width="9.140625" style="53"/>
    <col min="12035" max="12035" width="34.28515625" style="53" customWidth="1"/>
    <col min="12036" max="12036" width="11.42578125" style="53" customWidth="1"/>
    <col min="12037" max="12037" width="11.85546875" style="53" customWidth="1"/>
    <col min="12038" max="12038" width="13.5703125" style="53" customWidth="1"/>
    <col min="12039" max="12039" width="12.42578125" style="53" customWidth="1"/>
    <col min="12040" max="12040" width="12.85546875" style="53" customWidth="1"/>
    <col min="12041" max="12041" width="13.5703125" style="53" customWidth="1"/>
    <col min="12042" max="12042" width="9.7109375" style="53" bestFit="1" customWidth="1"/>
    <col min="12043" max="12288" width="9.140625" style="53"/>
    <col min="12289" max="12289" width="2.42578125" style="53" customWidth="1"/>
    <col min="12290" max="12290" width="9.140625" style="53"/>
    <col min="12291" max="12291" width="34.28515625" style="53" customWidth="1"/>
    <col min="12292" max="12292" width="11.42578125" style="53" customWidth="1"/>
    <col min="12293" max="12293" width="11.85546875" style="53" customWidth="1"/>
    <col min="12294" max="12294" width="13.5703125" style="53" customWidth="1"/>
    <col min="12295" max="12295" width="12.42578125" style="53" customWidth="1"/>
    <col min="12296" max="12296" width="12.85546875" style="53" customWidth="1"/>
    <col min="12297" max="12297" width="13.5703125" style="53" customWidth="1"/>
    <col min="12298" max="12298" width="9.7109375" style="53" bestFit="1" customWidth="1"/>
    <col min="12299" max="12544" width="9.140625" style="53"/>
    <col min="12545" max="12545" width="2.42578125" style="53" customWidth="1"/>
    <col min="12546" max="12546" width="9.140625" style="53"/>
    <col min="12547" max="12547" width="34.28515625" style="53" customWidth="1"/>
    <col min="12548" max="12548" width="11.42578125" style="53" customWidth="1"/>
    <col min="12549" max="12549" width="11.85546875" style="53" customWidth="1"/>
    <col min="12550" max="12550" width="13.5703125" style="53" customWidth="1"/>
    <col min="12551" max="12551" width="12.42578125" style="53" customWidth="1"/>
    <col min="12552" max="12552" width="12.85546875" style="53" customWidth="1"/>
    <col min="12553" max="12553" width="13.5703125" style="53" customWidth="1"/>
    <col min="12554" max="12554" width="9.7109375" style="53" bestFit="1" customWidth="1"/>
    <col min="12555" max="12800" width="9.140625" style="53"/>
    <col min="12801" max="12801" width="2.42578125" style="53" customWidth="1"/>
    <col min="12802" max="12802" width="9.140625" style="53"/>
    <col min="12803" max="12803" width="34.28515625" style="53" customWidth="1"/>
    <col min="12804" max="12804" width="11.42578125" style="53" customWidth="1"/>
    <col min="12805" max="12805" width="11.85546875" style="53" customWidth="1"/>
    <col min="12806" max="12806" width="13.5703125" style="53" customWidth="1"/>
    <col min="12807" max="12807" width="12.42578125" style="53" customWidth="1"/>
    <col min="12808" max="12808" width="12.85546875" style="53" customWidth="1"/>
    <col min="12809" max="12809" width="13.5703125" style="53" customWidth="1"/>
    <col min="12810" max="12810" width="9.7109375" style="53" bestFit="1" customWidth="1"/>
    <col min="12811" max="13056" width="9.140625" style="53"/>
    <col min="13057" max="13057" width="2.42578125" style="53" customWidth="1"/>
    <col min="13058" max="13058" width="9.140625" style="53"/>
    <col min="13059" max="13059" width="34.28515625" style="53" customWidth="1"/>
    <col min="13060" max="13060" width="11.42578125" style="53" customWidth="1"/>
    <col min="13061" max="13061" width="11.85546875" style="53" customWidth="1"/>
    <col min="13062" max="13062" width="13.5703125" style="53" customWidth="1"/>
    <col min="13063" max="13063" width="12.42578125" style="53" customWidth="1"/>
    <col min="13064" max="13064" width="12.85546875" style="53" customWidth="1"/>
    <col min="13065" max="13065" width="13.5703125" style="53" customWidth="1"/>
    <col min="13066" max="13066" width="9.7109375" style="53" bestFit="1" customWidth="1"/>
    <col min="13067" max="13312" width="9.140625" style="53"/>
    <col min="13313" max="13313" width="2.42578125" style="53" customWidth="1"/>
    <col min="13314" max="13314" width="9.140625" style="53"/>
    <col min="13315" max="13315" width="34.28515625" style="53" customWidth="1"/>
    <col min="13316" max="13316" width="11.42578125" style="53" customWidth="1"/>
    <col min="13317" max="13317" width="11.85546875" style="53" customWidth="1"/>
    <col min="13318" max="13318" width="13.5703125" style="53" customWidth="1"/>
    <col min="13319" max="13319" width="12.42578125" style="53" customWidth="1"/>
    <col min="13320" max="13320" width="12.85546875" style="53" customWidth="1"/>
    <col min="13321" max="13321" width="13.5703125" style="53" customWidth="1"/>
    <col min="13322" max="13322" width="9.7109375" style="53" bestFit="1" customWidth="1"/>
    <col min="13323" max="13568" width="9.140625" style="53"/>
    <col min="13569" max="13569" width="2.42578125" style="53" customWidth="1"/>
    <col min="13570" max="13570" width="9.140625" style="53"/>
    <col min="13571" max="13571" width="34.28515625" style="53" customWidth="1"/>
    <col min="13572" max="13572" width="11.42578125" style="53" customWidth="1"/>
    <col min="13573" max="13573" width="11.85546875" style="53" customWidth="1"/>
    <col min="13574" max="13574" width="13.5703125" style="53" customWidth="1"/>
    <col min="13575" max="13575" width="12.42578125" style="53" customWidth="1"/>
    <col min="13576" max="13576" width="12.85546875" style="53" customWidth="1"/>
    <col min="13577" max="13577" width="13.5703125" style="53" customWidth="1"/>
    <col min="13578" max="13578" width="9.7109375" style="53" bestFit="1" customWidth="1"/>
    <col min="13579" max="13824" width="9.140625" style="53"/>
    <col min="13825" max="13825" width="2.42578125" style="53" customWidth="1"/>
    <col min="13826" max="13826" width="9.140625" style="53"/>
    <col min="13827" max="13827" width="34.28515625" style="53" customWidth="1"/>
    <col min="13828" max="13828" width="11.42578125" style="53" customWidth="1"/>
    <col min="13829" max="13829" width="11.85546875" style="53" customWidth="1"/>
    <col min="13830" max="13830" width="13.5703125" style="53" customWidth="1"/>
    <col min="13831" max="13831" width="12.42578125" style="53" customWidth="1"/>
    <col min="13832" max="13832" width="12.85546875" style="53" customWidth="1"/>
    <col min="13833" max="13833" width="13.5703125" style="53" customWidth="1"/>
    <col min="13834" max="13834" width="9.7109375" style="53" bestFit="1" customWidth="1"/>
    <col min="13835" max="14080" width="9.140625" style="53"/>
    <col min="14081" max="14081" width="2.42578125" style="53" customWidth="1"/>
    <col min="14082" max="14082" width="9.140625" style="53"/>
    <col min="14083" max="14083" width="34.28515625" style="53" customWidth="1"/>
    <col min="14084" max="14084" width="11.42578125" style="53" customWidth="1"/>
    <col min="14085" max="14085" width="11.85546875" style="53" customWidth="1"/>
    <col min="14086" max="14086" width="13.5703125" style="53" customWidth="1"/>
    <col min="14087" max="14087" width="12.42578125" style="53" customWidth="1"/>
    <col min="14088" max="14088" width="12.85546875" style="53" customWidth="1"/>
    <col min="14089" max="14089" width="13.5703125" style="53" customWidth="1"/>
    <col min="14090" max="14090" width="9.7109375" style="53" bestFit="1" customWidth="1"/>
    <col min="14091" max="14336" width="9.140625" style="53"/>
    <col min="14337" max="14337" width="2.42578125" style="53" customWidth="1"/>
    <col min="14338" max="14338" width="9.140625" style="53"/>
    <col min="14339" max="14339" width="34.28515625" style="53" customWidth="1"/>
    <col min="14340" max="14340" width="11.42578125" style="53" customWidth="1"/>
    <col min="14341" max="14341" width="11.85546875" style="53" customWidth="1"/>
    <col min="14342" max="14342" width="13.5703125" style="53" customWidth="1"/>
    <col min="14343" max="14343" width="12.42578125" style="53" customWidth="1"/>
    <col min="14344" max="14344" width="12.85546875" style="53" customWidth="1"/>
    <col min="14345" max="14345" width="13.5703125" style="53" customWidth="1"/>
    <col min="14346" max="14346" width="9.7109375" style="53" bestFit="1" customWidth="1"/>
    <col min="14347" max="14592" width="9.140625" style="53"/>
    <col min="14593" max="14593" width="2.42578125" style="53" customWidth="1"/>
    <col min="14594" max="14594" width="9.140625" style="53"/>
    <col min="14595" max="14595" width="34.28515625" style="53" customWidth="1"/>
    <col min="14596" max="14596" width="11.42578125" style="53" customWidth="1"/>
    <col min="14597" max="14597" width="11.85546875" style="53" customWidth="1"/>
    <col min="14598" max="14598" width="13.5703125" style="53" customWidth="1"/>
    <col min="14599" max="14599" width="12.42578125" style="53" customWidth="1"/>
    <col min="14600" max="14600" width="12.85546875" style="53" customWidth="1"/>
    <col min="14601" max="14601" width="13.5703125" style="53" customWidth="1"/>
    <col min="14602" max="14602" width="9.7109375" style="53" bestFit="1" customWidth="1"/>
    <col min="14603" max="14848" width="9.140625" style="53"/>
    <col min="14849" max="14849" width="2.42578125" style="53" customWidth="1"/>
    <col min="14850" max="14850" width="9.140625" style="53"/>
    <col min="14851" max="14851" width="34.28515625" style="53" customWidth="1"/>
    <col min="14852" max="14852" width="11.42578125" style="53" customWidth="1"/>
    <col min="14853" max="14853" width="11.85546875" style="53" customWidth="1"/>
    <col min="14854" max="14854" width="13.5703125" style="53" customWidth="1"/>
    <col min="14855" max="14855" width="12.42578125" style="53" customWidth="1"/>
    <col min="14856" max="14856" width="12.85546875" style="53" customWidth="1"/>
    <col min="14857" max="14857" width="13.5703125" style="53" customWidth="1"/>
    <col min="14858" max="14858" width="9.7109375" style="53" bestFit="1" customWidth="1"/>
    <col min="14859" max="15104" width="9.140625" style="53"/>
    <col min="15105" max="15105" width="2.42578125" style="53" customWidth="1"/>
    <col min="15106" max="15106" width="9.140625" style="53"/>
    <col min="15107" max="15107" width="34.28515625" style="53" customWidth="1"/>
    <col min="15108" max="15108" width="11.42578125" style="53" customWidth="1"/>
    <col min="15109" max="15109" width="11.85546875" style="53" customWidth="1"/>
    <col min="15110" max="15110" width="13.5703125" style="53" customWidth="1"/>
    <col min="15111" max="15111" width="12.42578125" style="53" customWidth="1"/>
    <col min="15112" max="15112" width="12.85546875" style="53" customWidth="1"/>
    <col min="15113" max="15113" width="13.5703125" style="53" customWidth="1"/>
    <col min="15114" max="15114" width="9.7109375" style="53" bestFit="1" customWidth="1"/>
    <col min="15115" max="15360" width="9.140625" style="53"/>
    <col min="15361" max="15361" width="2.42578125" style="53" customWidth="1"/>
    <col min="15362" max="15362" width="9.140625" style="53"/>
    <col min="15363" max="15363" width="34.28515625" style="53" customWidth="1"/>
    <col min="15364" max="15364" width="11.42578125" style="53" customWidth="1"/>
    <col min="15365" max="15365" width="11.85546875" style="53" customWidth="1"/>
    <col min="15366" max="15366" width="13.5703125" style="53" customWidth="1"/>
    <col min="15367" max="15367" width="12.42578125" style="53" customWidth="1"/>
    <col min="15368" max="15368" width="12.85546875" style="53" customWidth="1"/>
    <col min="15369" max="15369" width="13.5703125" style="53" customWidth="1"/>
    <col min="15370" max="15370" width="9.7109375" style="53" bestFit="1" customWidth="1"/>
    <col min="15371" max="15616" width="9.140625" style="53"/>
    <col min="15617" max="15617" width="2.42578125" style="53" customWidth="1"/>
    <col min="15618" max="15618" width="9.140625" style="53"/>
    <col min="15619" max="15619" width="34.28515625" style="53" customWidth="1"/>
    <col min="15620" max="15620" width="11.42578125" style="53" customWidth="1"/>
    <col min="15621" max="15621" width="11.85546875" style="53" customWidth="1"/>
    <col min="15622" max="15622" width="13.5703125" style="53" customWidth="1"/>
    <col min="15623" max="15623" width="12.42578125" style="53" customWidth="1"/>
    <col min="15624" max="15624" width="12.85546875" style="53" customWidth="1"/>
    <col min="15625" max="15625" width="13.5703125" style="53" customWidth="1"/>
    <col min="15626" max="15626" width="9.7109375" style="53" bestFit="1" customWidth="1"/>
    <col min="15627" max="15872" width="9.140625" style="53"/>
    <col min="15873" max="15873" width="2.42578125" style="53" customWidth="1"/>
    <col min="15874" max="15874" width="9.140625" style="53"/>
    <col min="15875" max="15875" width="34.28515625" style="53" customWidth="1"/>
    <col min="15876" max="15876" width="11.42578125" style="53" customWidth="1"/>
    <col min="15877" max="15877" width="11.85546875" style="53" customWidth="1"/>
    <col min="15878" max="15878" width="13.5703125" style="53" customWidth="1"/>
    <col min="15879" max="15879" width="12.42578125" style="53" customWidth="1"/>
    <col min="15880" max="15880" width="12.85546875" style="53" customWidth="1"/>
    <col min="15881" max="15881" width="13.5703125" style="53" customWidth="1"/>
    <col min="15882" max="15882" width="9.7109375" style="53" bestFit="1" customWidth="1"/>
    <col min="15883" max="16128" width="9.140625" style="53"/>
    <col min="16129" max="16129" width="2.42578125" style="53" customWidth="1"/>
    <col min="16130" max="16130" width="9.140625" style="53"/>
    <col min="16131" max="16131" width="34.28515625" style="53" customWidth="1"/>
    <col min="16132" max="16132" width="11.42578125" style="53" customWidth="1"/>
    <col min="16133" max="16133" width="11.85546875" style="53" customWidth="1"/>
    <col min="16134" max="16134" width="13.5703125" style="53" customWidth="1"/>
    <col min="16135" max="16135" width="12.42578125" style="53" customWidth="1"/>
    <col min="16136" max="16136" width="12.85546875" style="53" customWidth="1"/>
    <col min="16137" max="16137" width="13.5703125" style="53" customWidth="1"/>
    <col min="16138" max="16138" width="9.7109375" style="53" bestFit="1" customWidth="1"/>
    <col min="16139" max="16384" width="9.140625" style="53"/>
  </cols>
  <sheetData>
    <row r="1" spans="2:15" ht="18.75" customHeight="1" x14ac:dyDescent="0.25">
      <c r="D1" s="318"/>
      <c r="E1" s="318"/>
      <c r="G1" s="148" t="s">
        <v>130</v>
      </c>
      <c r="H1" s="148"/>
      <c r="I1" s="148"/>
    </row>
    <row r="2" spans="2:15" ht="42.75" customHeight="1" x14ac:dyDescent="0.25">
      <c r="D2" s="102"/>
      <c r="E2" s="102"/>
      <c r="G2" s="266" t="s">
        <v>1</v>
      </c>
      <c r="H2" s="266"/>
      <c r="I2" s="266"/>
    </row>
    <row r="3" spans="2:15" ht="16.5" customHeight="1" x14ac:dyDescent="0.25">
      <c r="D3" s="102"/>
      <c r="E3" s="102"/>
      <c r="G3" s="280"/>
      <c r="H3" s="280"/>
      <c r="I3" s="280"/>
    </row>
    <row r="4" spans="2:15" ht="22.5" customHeight="1" x14ac:dyDescent="0.25">
      <c r="D4" s="102"/>
      <c r="E4" s="102"/>
      <c r="G4" s="149"/>
      <c r="H4" s="149"/>
      <c r="I4" s="149"/>
    </row>
    <row r="5" spans="2:15" ht="23.25" customHeight="1" x14ac:dyDescent="0.25">
      <c r="B5" s="319" t="s">
        <v>131</v>
      </c>
      <c r="C5" s="319"/>
      <c r="D5" s="319"/>
      <c r="E5" s="319"/>
      <c r="F5" s="319"/>
      <c r="G5" s="319"/>
      <c r="H5" s="319"/>
      <c r="I5" s="319"/>
    </row>
    <row r="6" spans="2:15" ht="21.75" customHeight="1" x14ac:dyDescent="0.25">
      <c r="B6" s="320" t="s">
        <v>202</v>
      </c>
      <c r="C6" s="320"/>
      <c r="D6" s="320"/>
      <c r="E6" s="320"/>
      <c r="F6" s="320"/>
      <c r="G6" s="320"/>
      <c r="H6" s="320"/>
      <c r="I6" s="320"/>
    </row>
    <row r="7" spans="2:15" ht="18" customHeight="1" x14ac:dyDescent="0.25">
      <c r="B7" s="290" t="s">
        <v>184</v>
      </c>
      <c r="C7" s="290"/>
      <c r="D7" s="290"/>
      <c r="E7" s="290"/>
      <c r="F7" s="290"/>
      <c r="G7" s="290"/>
      <c r="H7" s="290"/>
      <c r="I7" s="290"/>
    </row>
    <row r="8" spans="2:15" ht="20.25" customHeight="1" thickBot="1" x14ac:dyDescent="0.3">
      <c r="B8" s="291"/>
      <c r="C8" s="291"/>
      <c r="D8" s="291"/>
      <c r="E8" s="291"/>
      <c r="F8" s="291"/>
      <c r="G8" s="291"/>
      <c r="H8" s="291"/>
      <c r="I8" s="291"/>
    </row>
    <row r="9" spans="2:15" ht="21" customHeight="1" x14ac:dyDescent="0.25">
      <c r="B9" s="323" t="s">
        <v>112</v>
      </c>
      <c r="C9" s="324"/>
      <c r="D9" s="327" t="s">
        <v>132</v>
      </c>
      <c r="E9" s="328"/>
      <c r="F9" s="329"/>
      <c r="G9" s="327" t="s">
        <v>114</v>
      </c>
      <c r="H9" s="328"/>
      <c r="I9" s="329"/>
    </row>
    <row r="10" spans="2:15" ht="24" customHeight="1" thickBot="1" x14ac:dyDescent="0.3">
      <c r="B10" s="325"/>
      <c r="C10" s="326"/>
      <c r="D10" s="78" t="s">
        <v>103</v>
      </c>
      <c r="E10" s="79" t="s">
        <v>104</v>
      </c>
      <c r="F10" s="80" t="s">
        <v>117</v>
      </c>
      <c r="G10" s="78" t="s">
        <v>103</v>
      </c>
      <c r="H10" s="79" t="s">
        <v>104</v>
      </c>
      <c r="I10" s="80" t="s">
        <v>117</v>
      </c>
    </row>
    <row r="11" spans="2:15" x14ac:dyDescent="0.25">
      <c r="B11" s="287" t="s">
        <v>27</v>
      </c>
      <c r="C11" s="54" t="s">
        <v>119</v>
      </c>
      <c r="D11" s="238">
        <v>105</v>
      </c>
      <c r="E11" s="239"/>
      <c r="F11" s="81"/>
      <c r="G11" s="232">
        <v>724.524</v>
      </c>
      <c r="H11" s="174"/>
      <c r="I11" s="81"/>
      <c r="J11" s="56"/>
      <c r="K11" s="56"/>
      <c r="L11" s="56"/>
      <c r="M11" s="56"/>
      <c r="N11" s="56"/>
      <c r="O11" s="56"/>
    </row>
    <row r="12" spans="2:15" ht="15.75" thickBot="1" x14ac:dyDescent="0.3">
      <c r="B12" s="288"/>
      <c r="C12" s="57" t="s">
        <v>120</v>
      </c>
      <c r="D12" s="240">
        <v>98</v>
      </c>
      <c r="E12" s="241"/>
      <c r="F12" s="82"/>
      <c r="G12" s="233">
        <v>684.524</v>
      </c>
      <c r="H12" s="176"/>
      <c r="I12" s="82"/>
      <c r="J12" s="56"/>
      <c r="K12" s="56"/>
      <c r="L12" s="56"/>
      <c r="M12" s="56"/>
      <c r="N12" s="56"/>
      <c r="O12" s="56"/>
    </row>
    <row r="13" spans="2:15" x14ac:dyDescent="0.25">
      <c r="B13" s="287" t="s">
        <v>30</v>
      </c>
      <c r="C13" s="83" t="s">
        <v>121</v>
      </c>
      <c r="D13" s="238">
        <v>3</v>
      </c>
      <c r="E13" s="239">
        <v>5</v>
      </c>
      <c r="F13" s="81"/>
      <c r="G13" s="234">
        <v>128.65</v>
      </c>
      <c r="H13" s="235">
        <v>394</v>
      </c>
      <c r="I13" s="81"/>
      <c r="J13" s="56"/>
      <c r="K13" s="56"/>
      <c r="L13" s="56"/>
      <c r="M13" s="56"/>
      <c r="N13" s="56"/>
      <c r="O13" s="56"/>
    </row>
    <row r="14" spans="2:15" ht="15.75" thickBot="1" x14ac:dyDescent="0.3">
      <c r="B14" s="288"/>
      <c r="C14" s="57" t="s">
        <v>122</v>
      </c>
      <c r="D14" s="240">
        <v>3</v>
      </c>
      <c r="E14" s="241">
        <v>5</v>
      </c>
      <c r="F14" s="82"/>
      <c r="G14" s="236">
        <v>128.65</v>
      </c>
      <c r="H14" s="237">
        <v>394</v>
      </c>
      <c r="I14" s="82"/>
      <c r="J14" s="56"/>
      <c r="K14" s="56"/>
      <c r="L14" s="56"/>
      <c r="M14" s="56"/>
      <c r="N14" s="56"/>
      <c r="O14" s="56"/>
    </row>
    <row r="15" spans="2:15" x14ac:dyDescent="0.25">
      <c r="B15" s="287" t="s">
        <v>31</v>
      </c>
      <c r="C15" s="59" t="s">
        <v>123</v>
      </c>
      <c r="D15" s="238"/>
      <c r="E15" s="239">
        <v>6</v>
      </c>
      <c r="F15" s="81"/>
      <c r="G15" s="234"/>
      <c r="H15" s="235">
        <v>1690</v>
      </c>
      <c r="I15" s="81"/>
      <c r="J15" s="56"/>
      <c r="K15" s="56"/>
      <c r="L15" s="56"/>
      <c r="M15" s="56"/>
      <c r="N15" s="56"/>
      <c r="O15" s="56"/>
    </row>
    <row r="16" spans="2:15" ht="22.5" customHeight="1" thickBot="1" x14ac:dyDescent="0.3">
      <c r="B16" s="288"/>
      <c r="C16" s="60" t="s">
        <v>124</v>
      </c>
      <c r="D16" s="175"/>
      <c r="E16" s="176"/>
      <c r="F16" s="82"/>
      <c r="G16" s="236"/>
      <c r="H16" s="237"/>
      <c r="I16" s="82"/>
      <c r="J16" s="56"/>
      <c r="K16" s="56"/>
      <c r="L16" s="56"/>
      <c r="M16" s="56"/>
      <c r="N16" s="56"/>
      <c r="O16" s="56"/>
    </row>
    <row r="17" spans="2:15" x14ac:dyDescent="0.25">
      <c r="B17" s="287" t="s">
        <v>37</v>
      </c>
      <c r="C17" s="64" t="s">
        <v>125</v>
      </c>
      <c r="D17" s="173"/>
      <c r="E17" s="174"/>
      <c r="F17" s="81"/>
      <c r="G17" s="173"/>
      <c r="H17" s="174"/>
      <c r="I17" s="81"/>
      <c r="J17" s="56"/>
      <c r="K17" s="56"/>
      <c r="L17" s="56"/>
      <c r="M17" s="56"/>
      <c r="N17" s="56"/>
      <c r="O17" s="56"/>
    </row>
    <row r="18" spans="2:15" ht="26.25" thickBot="1" x14ac:dyDescent="0.3">
      <c r="B18" s="288"/>
      <c r="C18" s="60" t="s">
        <v>124</v>
      </c>
      <c r="D18" s="84"/>
      <c r="E18" s="85"/>
      <c r="F18" s="82"/>
      <c r="G18" s="175"/>
      <c r="H18" s="176"/>
      <c r="I18" s="82"/>
      <c r="J18" s="56"/>
      <c r="K18" s="56"/>
      <c r="L18" s="56"/>
      <c r="M18" s="56"/>
      <c r="N18" s="56"/>
      <c r="O18" s="56"/>
    </row>
    <row r="19" spans="2:15" x14ac:dyDescent="0.25">
      <c r="B19" s="287" t="s">
        <v>38</v>
      </c>
      <c r="C19" s="86" t="s">
        <v>126</v>
      </c>
      <c r="D19" s="87"/>
      <c r="E19" s="88"/>
      <c r="F19" s="89"/>
      <c r="G19" s="87"/>
      <c r="H19" s="88"/>
      <c r="I19" s="89"/>
      <c r="J19" s="56"/>
      <c r="K19" s="56"/>
      <c r="L19" s="56"/>
      <c r="M19" s="56"/>
      <c r="N19" s="56"/>
      <c r="O19" s="56"/>
    </row>
    <row r="20" spans="2:15" ht="26.25" thickBot="1" x14ac:dyDescent="0.3">
      <c r="B20" s="288"/>
      <c r="C20" s="60" t="s">
        <v>124</v>
      </c>
      <c r="D20" s="90"/>
      <c r="E20" s="91"/>
      <c r="F20" s="92"/>
      <c r="G20" s="90"/>
      <c r="H20" s="91"/>
      <c r="I20" s="92"/>
      <c r="J20" s="56"/>
      <c r="K20" s="56"/>
      <c r="L20" s="56"/>
      <c r="M20" s="56"/>
      <c r="N20" s="56"/>
      <c r="O20" s="56"/>
    </row>
    <row r="21" spans="2:15" ht="15.75" thickBot="1" x14ac:dyDescent="0.3">
      <c r="B21" s="93" t="s">
        <v>39</v>
      </c>
      <c r="C21" s="94" t="s">
        <v>127</v>
      </c>
      <c r="D21" s="95"/>
      <c r="E21" s="96"/>
      <c r="F21" s="97"/>
      <c r="G21" s="95"/>
      <c r="H21" s="96"/>
      <c r="I21" s="98"/>
    </row>
    <row r="22" spans="2:15" x14ac:dyDescent="0.25">
      <c r="B22" s="99"/>
      <c r="C22" s="100"/>
      <c r="D22" s="99"/>
      <c r="E22" s="99"/>
      <c r="F22" s="99"/>
      <c r="G22" s="99"/>
      <c r="H22" s="99"/>
      <c r="I22" s="101"/>
    </row>
    <row r="23" spans="2:15" ht="20.25" customHeight="1" x14ac:dyDescent="0.25">
      <c r="B23" s="316" t="s">
        <v>128</v>
      </c>
      <c r="C23" s="316"/>
      <c r="D23" s="316"/>
      <c r="E23" s="316"/>
      <c r="F23" s="316"/>
      <c r="G23" s="316"/>
      <c r="H23" s="316"/>
      <c r="I23" s="316"/>
    </row>
    <row r="24" spans="2:15" ht="96.75" customHeight="1" x14ac:dyDescent="0.25">
      <c r="B24" s="317" t="s">
        <v>129</v>
      </c>
      <c r="C24" s="317"/>
      <c r="D24" s="317"/>
      <c r="E24" s="317"/>
      <c r="F24" s="317"/>
      <c r="G24" s="317"/>
      <c r="H24" s="317"/>
      <c r="I24" s="317"/>
    </row>
    <row r="25" spans="2:15" ht="12.75" customHeight="1" x14ac:dyDescent="0.25"/>
    <row r="26" spans="2:15" ht="21" customHeight="1" x14ac:dyDescent="0.25">
      <c r="B26" s="321"/>
      <c r="C26" s="321"/>
      <c r="D26" s="321"/>
      <c r="E26" s="321"/>
      <c r="F26" s="322"/>
      <c r="G26" s="322"/>
      <c r="H26" s="322"/>
      <c r="I26" s="322"/>
    </row>
  </sheetData>
  <mergeCells count="19">
    <mergeCell ref="B26:E26"/>
    <mergeCell ref="F26:I26"/>
    <mergeCell ref="B8:I8"/>
    <mergeCell ref="B9:C10"/>
    <mergeCell ref="D9:F9"/>
    <mergeCell ref="G9:I9"/>
    <mergeCell ref="B11:B12"/>
    <mergeCell ref="B13:B14"/>
    <mergeCell ref="B15:B16"/>
    <mergeCell ref="B17:B18"/>
    <mergeCell ref="B19:B20"/>
    <mergeCell ref="B23:I23"/>
    <mergeCell ref="B24:I24"/>
    <mergeCell ref="B7:I7"/>
    <mergeCell ref="D1:E1"/>
    <mergeCell ref="G2:I2"/>
    <mergeCell ref="G3:I3"/>
    <mergeCell ref="B5:I5"/>
    <mergeCell ref="B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2</vt:lpstr>
      <vt:lpstr>3</vt:lpstr>
      <vt:lpstr>4</vt:lpstr>
      <vt:lpstr>5</vt:lpstr>
      <vt:lpstr>6</vt:lpstr>
      <vt:lpstr>7</vt:lpstr>
      <vt:lpstr>8</vt:lpstr>
      <vt:lpstr>9</vt:lpstr>
      <vt:lpstr>Лист1</vt:lpstr>
      <vt:lpstr>'3'!Заголовки_для_печати</vt:lpstr>
      <vt:lpstr>'7'!Область_печати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Дятлова Ольга Владимировна</dc:creator>
  <cp:lastModifiedBy>1</cp:lastModifiedBy>
  <cp:lastPrinted>2019-10-18T07:01:36Z</cp:lastPrinted>
  <dcterms:created xsi:type="dcterms:W3CDTF">2015-10-21T05:05:33Z</dcterms:created>
  <dcterms:modified xsi:type="dcterms:W3CDTF">2019-10-18T07:03:11Z</dcterms:modified>
</cp:coreProperties>
</file>